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it Teke\Web Updation\June 2022\All inclusive\"/>
    </mc:Choice>
  </mc:AlternateContent>
  <bookViews>
    <workbookView xWindow="0" yWindow="0" windowWidth="19440" windowHeight="6795" tabRatio="911"/>
  </bookViews>
  <sheets>
    <sheet name="Summary" sheetId="44" r:id="rId1"/>
    <sheet name="BoB" sheetId="5" r:id="rId2"/>
    <sheet name="BoI" sheetId="6" r:id="rId3"/>
    <sheet name="BoM" sheetId="7" r:id="rId4"/>
    <sheet name="Canara" sheetId="8" r:id="rId5"/>
    <sheet name="CBI" sheetId="9" r:id="rId6"/>
    <sheet name="Indian" sheetId="11" r:id="rId7"/>
    <sheet name="IOB" sheetId="12" r:id="rId8"/>
    <sheet name="PNB" sheetId="14" r:id="rId9"/>
    <sheet name="PSB" sheetId="15" r:id="rId10"/>
    <sheet name="SBI" sheetId="16" r:id="rId11"/>
    <sheet name="UCO" sheetId="18" r:id="rId12"/>
    <sheet name="Union" sheetId="19" r:id="rId13"/>
    <sheet name="Axis" sheetId="21" r:id="rId14"/>
    <sheet name="Bandhan" sheetId="22" r:id="rId15"/>
    <sheet name="CSB" sheetId="49" r:id="rId16"/>
    <sheet name="DCB" sheetId="23" r:id="rId17"/>
    <sheet name="Dhanlaxmi Bank" sheetId="54" r:id="rId18"/>
    <sheet name="Federal" sheetId="24" r:id="rId19"/>
    <sheet name="HDFC" sheetId="25" r:id="rId20"/>
    <sheet name="ICICI" sheetId="26" r:id="rId21"/>
    <sheet name="IDBI" sheetId="27" r:id="rId22"/>
    <sheet name="IDFC" sheetId="28" r:id="rId23"/>
    <sheet name="IndusInd" sheetId="29" r:id="rId24"/>
    <sheet name="Karnataka" sheetId="30" r:id="rId25"/>
    <sheet name="KARUR V" sheetId="56" r:id="rId26"/>
    <sheet name="Kotak" sheetId="31" r:id="rId27"/>
    <sheet name="RBL" sheetId="32" r:id="rId28"/>
    <sheet name="Yes" sheetId="33" r:id="rId29"/>
    <sheet name="MGB" sheetId="34" r:id="rId30"/>
    <sheet name="VKGB" sheetId="35" r:id="rId31"/>
    <sheet name="MSCOOP" sheetId="36" r:id="rId32"/>
    <sheet name="AU" sheetId="37" r:id="rId33"/>
    <sheet name="Equitas" sheetId="38" r:id="rId34"/>
    <sheet name="ESAF" sheetId="39" r:id="rId35"/>
    <sheet name="Fincare" sheetId="50" r:id="rId36"/>
    <sheet name="Jana" sheetId="40" r:id="rId37"/>
    <sheet name="Suryoday" sheetId="41" r:id="rId38"/>
    <sheet name="Ujjivan" sheetId="42" r:id="rId39"/>
    <sheet name="Utkarsh" sheetId="43" r:id="rId40"/>
    <sheet name="DBS" sheetId="51" r:id="rId41"/>
  </sheets>
  <definedNames>
    <definedName name="_xlnm.Print_Area" localSheetId="32">AU!$A$1:$F$4</definedName>
    <definedName name="_xlnm.Print_Area" localSheetId="13">Axis!$A$1:$F$4</definedName>
    <definedName name="_xlnm.Print_Area" localSheetId="14">Bandhan!$A$1:$F$4</definedName>
    <definedName name="_xlnm.Print_Area" localSheetId="1">BoB!$A$1:$F$4</definedName>
    <definedName name="_xlnm.Print_Area" localSheetId="2">BoI!$A$1:$F$4</definedName>
    <definedName name="_xlnm.Print_Area" localSheetId="3">BoM!$A$1:$F$4</definedName>
    <definedName name="_xlnm.Print_Area" localSheetId="4">Canara!$A$1:$F$4</definedName>
    <definedName name="_xlnm.Print_Area" localSheetId="5">CBI!$A$1:$F$4</definedName>
    <definedName name="_xlnm.Print_Area" localSheetId="15">CSB!$A$1:$F$4</definedName>
    <definedName name="_xlnm.Print_Area" localSheetId="40">DBS!$A$1:$F$4</definedName>
    <definedName name="_xlnm.Print_Area" localSheetId="16">DCB!$A$1:$F$4</definedName>
    <definedName name="_xlnm.Print_Area" localSheetId="33">Equitas!$A$1:$F$4</definedName>
    <definedName name="_xlnm.Print_Area" localSheetId="34">ESAF!$A$1:$F$4</definedName>
    <definedName name="_xlnm.Print_Area" localSheetId="18">Federal!$A$1:$F$4</definedName>
    <definedName name="_xlnm.Print_Area" localSheetId="35">Fincare!$A$1:$F$4</definedName>
    <definedName name="_xlnm.Print_Area" localSheetId="19">HDFC!$A$1:$F$4</definedName>
    <definedName name="_xlnm.Print_Area" localSheetId="20">ICICI!$A$1:$F$4</definedName>
    <definedName name="_xlnm.Print_Area" localSheetId="21">IDBI!$A$1:$F$4</definedName>
    <definedName name="_xlnm.Print_Area" localSheetId="22">IDFC!$A$1:$F$4</definedName>
    <definedName name="_xlnm.Print_Area" localSheetId="6">Indian!$A$1:$F$4</definedName>
    <definedName name="_xlnm.Print_Area" localSheetId="23">IndusInd!$A$1:$F$4</definedName>
    <definedName name="_xlnm.Print_Area" localSheetId="7">IOB!$A$1:$F$4</definedName>
    <definedName name="_xlnm.Print_Area" localSheetId="36">Jana!$A$1:$F$4</definedName>
    <definedName name="_xlnm.Print_Area" localSheetId="24">Karnataka!$A$1:$F$4</definedName>
    <definedName name="_xlnm.Print_Area" localSheetId="26">Kotak!$A$1:$F$4</definedName>
    <definedName name="_xlnm.Print_Area" localSheetId="29">MGB!$A$1:$F$4</definedName>
    <definedName name="_xlnm.Print_Area" localSheetId="31">MSCOOP!$A$1:$F$4</definedName>
    <definedName name="_xlnm.Print_Area" localSheetId="8">PNB!$A$1:$F$4</definedName>
    <definedName name="_xlnm.Print_Area" localSheetId="9">PSB!$A$1:$F$4</definedName>
    <definedName name="_xlnm.Print_Area" localSheetId="27">RBL!$A$1:$F$4</definedName>
    <definedName name="_xlnm.Print_Area" localSheetId="10">SBI!$A$1:$F$3</definedName>
    <definedName name="_xlnm.Print_Area" localSheetId="0">Summary!$A$1:$J$39</definedName>
    <definedName name="_xlnm.Print_Area" localSheetId="37">Suryoday!$A$1:$F$4</definedName>
    <definedName name="_xlnm.Print_Area" localSheetId="11">UCO!$A$1:$F$4</definedName>
    <definedName name="_xlnm.Print_Area" localSheetId="38">Ujjivan!$A$1:$F$4</definedName>
    <definedName name="_xlnm.Print_Area" localSheetId="12">Union!$A$1:$F$4</definedName>
    <definedName name="_xlnm.Print_Area" localSheetId="39">Utkarsh!$A$1:$F$4</definedName>
    <definedName name="_xlnm.Print_Area" localSheetId="30">VKGB!$A$1:$F$4</definedName>
    <definedName name="_xlnm.Print_Area" localSheetId="28">Yes!$A$1:$F$4</definedName>
    <definedName name="_xlnm.Print_Titles" localSheetId="32">AU!$1:$4</definedName>
    <definedName name="_xlnm.Print_Titles" localSheetId="13">Axis!$1:$4</definedName>
    <definedName name="_xlnm.Print_Titles" localSheetId="14">Bandhan!$1:$4</definedName>
    <definedName name="_xlnm.Print_Titles" localSheetId="1">BoB!$1:$4</definedName>
    <definedName name="_xlnm.Print_Titles" localSheetId="2">BoI!$1:$4</definedName>
    <definedName name="_xlnm.Print_Titles" localSheetId="3">BoM!$1:$4</definedName>
    <definedName name="_xlnm.Print_Titles" localSheetId="4">Canara!$1:$4</definedName>
    <definedName name="_xlnm.Print_Titles" localSheetId="5">CBI!$1:$4</definedName>
    <definedName name="_xlnm.Print_Titles" localSheetId="15">CSB!$1:$4</definedName>
    <definedName name="_xlnm.Print_Titles" localSheetId="40">DBS!$1:$4</definedName>
    <definedName name="_xlnm.Print_Titles" localSheetId="16">DCB!$1:$4</definedName>
    <definedName name="_xlnm.Print_Titles" localSheetId="33">Equitas!$1:$4</definedName>
    <definedName name="_xlnm.Print_Titles" localSheetId="34">ESAF!$1:$4</definedName>
    <definedName name="_xlnm.Print_Titles" localSheetId="18">Federal!$1:$4</definedName>
    <definedName name="_xlnm.Print_Titles" localSheetId="35">Fincare!$1:$4</definedName>
    <definedName name="_xlnm.Print_Titles" localSheetId="19">HDFC!$1:$4</definedName>
    <definedName name="_xlnm.Print_Titles" localSheetId="20">ICICI!$1:$4</definedName>
    <definedName name="_xlnm.Print_Titles" localSheetId="21">IDBI!$1:$4</definedName>
    <definedName name="_xlnm.Print_Titles" localSheetId="22">IDFC!$1:$4</definedName>
    <definedName name="_xlnm.Print_Titles" localSheetId="6">Indian!$1:$4</definedName>
    <definedName name="_xlnm.Print_Titles" localSheetId="23">IndusInd!$1:$4</definedName>
    <definedName name="_xlnm.Print_Titles" localSheetId="7">IOB!$1:$4</definedName>
    <definedName name="_xlnm.Print_Titles" localSheetId="36">Jana!$1:$4</definedName>
    <definedName name="_xlnm.Print_Titles" localSheetId="24">Karnataka!$1:$4</definedName>
    <definedName name="_xlnm.Print_Titles" localSheetId="26">Kotak!$1:$4</definedName>
    <definedName name="_xlnm.Print_Titles" localSheetId="29">MGB!$1:$4</definedName>
    <definedName name="_xlnm.Print_Titles" localSheetId="31">MSCOOP!$1:$4</definedName>
    <definedName name="_xlnm.Print_Titles" localSheetId="8">PNB!$1:$4</definedName>
    <definedName name="_xlnm.Print_Titles" localSheetId="9">PSB!$1:$4</definedName>
    <definedName name="_xlnm.Print_Titles" localSheetId="27">RBL!$1:$4</definedName>
    <definedName name="_xlnm.Print_Titles" localSheetId="10">SBI!$1:$3</definedName>
    <definedName name="_xlnm.Print_Titles" localSheetId="0">Summary!$1:$5</definedName>
    <definedName name="_xlnm.Print_Titles" localSheetId="37">Suryoday!$1:$4</definedName>
    <definedName name="_xlnm.Print_Titles" localSheetId="11">UCO!$1:$4</definedName>
    <definedName name="_xlnm.Print_Titles" localSheetId="38">Ujjivan!$1:$4</definedName>
    <definedName name="_xlnm.Print_Titles" localSheetId="12">Union!$1:$4</definedName>
    <definedName name="_xlnm.Print_Titles" localSheetId="39">Utkarsh!$1:$4</definedName>
    <definedName name="_xlnm.Print_Titles" localSheetId="30">VKGB!$1:$4</definedName>
    <definedName name="_xlnm.Print_Titles" localSheetId="28">Yes!$1:$4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7" l="1"/>
  <c r="H34" i="49" l="1"/>
  <c r="G34" i="49"/>
  <c r="D14" i="18" l="1"/>
  <c r="D8" i="15" l="1"/>
  <c r="J36" i="9" l="1"/>
  <c r="I36" i="9"/>
  <c r="F36" i="9"/>
  <c r="E36" i="9"/>
  <c r="D36" i="9"/>
  <c r="C36" i="9"/>
  <c r="J36" i="6" l="1"/>
  <c r="I36" i="6"/>
  <c r="F36" i="6"/>
  <c r="E36" i="6"/>
  <c r="J36" i="34" l="1"/>
  <c r="I36" i="34"/>
  <c r="J14" i="38" l="1"/>
  <c r="I14" i="38"/>
  <c r="J8" i="38"/>
  <c r="I8" i="38"/>
  <c r="J36" i="38"/>
  <c r="I36" i="38"/>
  <c r="F36" i="38"/>
  <c r="E36" i="38"/>
  <c r="J27" i="38" l="1"/>
  <c r="J37" i="38" s="1"/>
  <c r="I27" i="38"/>
  <c r="I37" i="38" s="1"/>
  <c r="J8" i="35" l="1"/>
  <c r="I8" i="35"/>
  <c r="J14" i="35"/>
  <c r="I14" i="35"/>
  <c r="J36" i="35"/>
  <c r="I36" i="35"/>
  <c r="J36" i="43"/>
  <c r="I36" i="43"/>
  <c r="J14" i="43"/>
  <c r="I14" i="43"/>
  <c r="J8" i="43"/>
  <c r="I8" i="43"/>
  <c r="J8" i="40"/>
  <c r="I8" i="40"/>
  <c r="J14" i="40"/>
  <c r="I14" i="40"/>
  <c r="J36" i="40"/>
  <c r="I36" i="40"/>
  <c r="J8" i="39"/>
  <c r="I8" i="39"/>
  <c r="J14" i="39"/>
  <c r="I14" i="39"/>
  <c r="J36" i="39"/>
  <c r="I36" i="39"/>
  <c r="J36" i="31"/>
  <c r="I36" i="31"/>
  <c r="J14" i="31"/>
  <c r="I14" i="31"/>
  <c r="J8" i="31"/>
  <c r="I8" i="31"/>
  <c r="J36" i="23"/>
  <c r="I36" i="23"/>
  <c r="J14" i="23"/>
  <c r="I14" i="23"/>
  <c r="J8" i="23"/>
  <c r="I8" i="23"/>
  <c r="I27" i="35" l="1"/>
  <c r="J27" i="40"/>
  <c r="J37" i="40" s="1"/>
  <c r="J27" i="35"/>
  <c r="J37" i="35" s="1"/>
  <c r="I27" i="40"/>
  <c r="I37" i="40" s="1"/>
  <c r="I37" i="35"/>
  <c r="I27" i="43"/>
  <c r="I37" i="43" s="1"/>
  <c r="J27" i="43"/>
  <c r="J37" i="43" s="1"/>
  <c r="I27" i="39"/>
  <c r="I37" i="39" s="1"/>
  <c r="J27" i="39"/>
  <c r="J37" i="39" s="1"/>
  <c r="I27" i="31"/>
  <c r="I37" i="31" s="1"/>
  <c r="J27" i="31"/>
  <c r="J37" i="31" s="1"/>
  <c r="I27" i="23"/>
  <c r="I37" i="23" s="1"/>
  <c r="J27" i="23"/>
  <c r="J37" i="23" s="1"/>
  <c r="J36" i="16"/>
  <c r="I36" i="16"/>
  <c r="J14" i="16"/>
  <c r="I14" i="16"/>
  <c r="J8" i="16"/>
  <c r="I8" i="16"/>
  <c r="J36" i="12"/>
  <c r="I36" i="12"/>
  <c r="J14" i="12"/>
  <c r="I14" i="12"/>
  <c r="J8" i="12"/>
  <c r="I8" i="12"/>
  <c r="J14" i="9"/>
  <c r="I14" i="9"/>
  <c r="J8" i="9"/>
  <c r="I8" i="9"/>
  <c r="J36" i="8"/>
  <c r="I36" i="8"/>
  <c r="J14" i="8"/>
  <c r="I14" i="8"/>
  <c r="J8" i="8"/>
  <c r="I8" i="8"/>
  <c r="J36" i="7"/>
  <c r="I36" i="7"/>
  <c r="J27" i="8" l="1"/>
  <c r="J37" i="8" s="1"/>
  <c r="I27" i="8"/>
  <c r="I37" i="8" s="1"/>
  <c r="I27" i="16"/>
  <c r="I37" i="16" s="1"/>
  <c r="J27" i="16"/>
  <c r="J37" i="16" s="1"/>
  <c r="I27" i="12"/>
  <c r="I37" i="12" s="1"/>
  <c r="J27" i="12"/>
  <c r="J37" i="12" s="1"/>
  <c r="I27" i="9"/>
  <c r="I37" i="9" s="1"/>
  <c r="J27" i="9"/>
  <c r="J37" i="9" s="1"/>
  <c r="J8" i="51" l="1"/>
  <c r="I8" i="51"/>
  <c r="J14" i="51"/>
  <c r="I14" i="51"/>
  <c r="J36" i="51"/>
  <c r="I36" i="51"/>
  <c r="J36" i="42"/>
  <c r="I36" i="42"/>
  <c r="J14" i="42"/>
  <c r="I14" i="42"/>
  <c r="J8" i="42"/>
  <c r="I8" i="42"/>
  <c r="J36" i="41"/>
  <c r="I36" i="41"/>
  <c r="J14" i="41"/>
  <c r="I14" i="41"/>
  <c r="J8" i="41"/>
  <c r="I8" i="41"/>
  <c r="J36" i="50"/>
  <c r="I36" i="50"/>
  <c r="J14" i="50"/>
  <c r="I14" i="50"/>
  <c r="J8" i="50"/>
  <c r="I8" i="50"/>
  <c r="J36" i="37"/>
  <c r="I36" i="37"/>
  <c r="J14" i="37"/>
  <c r="I14" i="37"/>
  <c r="J8" i="37"/>
  <c r="I8" i="37"/>
  <c r="J36" i="36"/>
  <c r="I36" i="36"/>
  <c r="J14" i="36"/>
  <c r="I14" i="36"/>
  <c r="J8" i="36"/>
  <c r="I8" i="36"/>
  <c r="J14" i="34"/>
  <c r="I14" i="34"/>
  <c r="J8" i="34"/>
  <c r="I8" i="34"/>
  <c r="J36" i="33"/>
  <c r="I36" i="33"/>
  <c r="J14" i="33"/>
  <c r="I14" i="33"/>
  <c r="J8" i="33"/>
  <c r="I8" i="33"/>
  <c r="J36" i="32"/>
  <c r="I36" i="32"/>
  <c r="J14" i="32"/>
  <c r="I14" i="32"/>
  <c r="J8" i="32"/>
  <c r="I8" i="32"/>
  <c r="J36" i="56"/>
  <c r="I36" i="56"/>
  <c r="J14" i="56"/>
  <c r="I14" i="56"/>
  <c r="J8" i="56"/>
  <c r="I8" i="56"/>
  <c r="J36" i="30"/>
  <c r="I36" i="30"/>
  <c r="J14" i="30"/>
  <c r="I14" i="30"/>
  <c r="J8" i="30"/>
  <c r="I8" i="30"/>
  <c r="J36" i="29"/>
  <c r="I36" i="29"/>
  <c r="J14" i="29"/>
  <c r="I14" i="29"/>
  <c r="J8" i="29"/>
  <c r="I8" i="29"/>
  <c r="J36" i="28"/>
  <c r="I36" i="28"/>
  <c r="J14" i="28"/>
  <c r="I14" i="28"/>
  <c r="J8" i="28"/>
  <c r="I8" i="28"/>
  <c r="J36" i="27"/>
  <c r="I36" i="27"/>
  <c r="J14" i="27"/>
  <c r="I14" i="27"/>
  <c r="J8" i="27"/>
  <c r="I8" i="27"/>
  <c r="J36" i="26"/>
  <c r="I36" i="26"/>
  <c r="J14" i="26"/>
  <c r="I14" i="26"/>
  <c r="J8" i="26"/>
  <c r="I8" i="26"/>
  <c r="I27" i="51" l="1"/>
  <c r="I37" i="51" s="1"/>
  <c r="J27" i="51"/>
  <c r="J37" i="51" s="1"/>
  <c r="I27" i="50"/>
  <c r="I37" i="50" s="1"/>
  <c r="J27" i="50"/>
  <c r="J37" i="50" s="1"/>
  <c r="I27" i="26"/>
  <c r="I37" i="26" s="1"/>
  <c r="J27" i="26"/>
  <c r="J37" i="26" s="1"/>
  <c r="I27" i="27"/>
  <c r="I37" i="27" s="1"/>
  <c r="I27" i="42"/>
  <c r="I37" i="42" s="1"/>
  <c r="J27" i="42"/>
  <c r="J37" i="42" s="1"/>
  <c r="I27" i="41"/>
  <c r="I37" i="41" s="1"/>
  <c r="J27" i="41"/>
  <c r="J37" i="41" s="1"/>
  <c r="I27" i="37"/>
  <c r="I37" i="37" s="1"/>
  <c r="J27" i="37"/>
  <c r="J37" i="37" s="1"/>
  <c r="I27" i="36"/>
  <c r="I37" i="36" s="1"/>
  <c r="J27" i="36"/>
  <c r="J37" i="36" s="1"/>
  <c r="I27" i="34"/>
  <c r="I37" i="34" s="1"/>
  <c r="J27" i="34"/>
  <c r="J37" i="34" s="1"/>
  <c r="I27" i="33"/>
  <c r="I37" i="33" s="1"/>
  <c r="J27" i="33"/>
  <c r="J37" i="33" s="1"/>
  <c r="I27" i="32"/>
  <c r="I37" i="32" s="1"/>
  <c r="J27" i="32"/>
  <c r="J37" i="32" s="1"/>
  <c r="J27" i="56"/>
  <c r="J37" i="56" s="1"/>
  <c r="I27" i="56"/>
  <c r="I37" i="56" s="1"/>
  <c r="J27" i="30"/>
  <c r="J37" i="30" s="1"/>
  <c r="I27" i="30"/>
  <c r="I37" i="30" s="1"/>
  <c r="I27" i="29"/>
  <c r="I37" i="29" s="1"/>
  <c r="J27" i="29"/>
  <c r="J37" i="29" s="1"/>
  <c r="J27" i="28"/>
  <c r="J37" i="28" s="1"/>
  <c r="I27" i="28"/>
  <c r="I37" i="28" s="1"/>
  <c r="J27" i="27"/>
  <c r="J37" i="27" s="1"/>
  <c r="I36" i="25" l="1"/>
  <c r="J14" i="25"/>
  <c r="I14" i="25"/>
  <c r="J8" i="25"/>
  <c r="I8" i="25"/>
  <c r="I27" i="25" l="1"/>
  <c r="I37" i="25" s="1"/>
  <c r="J27" i="25"/>
  <c r="J37" i="25" s="1"/>
  <c r="J36" i="24"/>
  <c r="I36" i="24"/>
  <c r="J14" i="24"/>
  <c r="I14" i="24"/>
  <c r="J8" i="24"/>
  <c r="I8" i="24"/>
  <c r="J36" i="54"/>
  <c r="I36" i="54"/>
  <c r="J14" i="54"/>
  <c r="I14" i="54"/>
  <c r="J8" i="54"/>
  <c r="I8" i="54"/>
  <c r="J36" i="49"/>
  <c r="I36" i="49"/>
  <c r="J14" i="49"/>
  <c r="I14" i="49"/>
  <c r="J8" i="49"/>
  <c r="I8" i="49"/>
  <c r="J36" i="22"/>
  <c r="I36" i="22"/>
  <c r="J14" i="22"/>
  <c r="I14" i="22"/>
  <c r="J8" i="22"/>
  <c r="I8" i="22"/>
  <c r="J36" i="21"/>
  <c r="I36" i="21"/>
  <c r="I27" i="24" l="1"/>
  <c r="I37" i="24" s="1"/>
  <c r="J27" i="24"/>
  <c r="J37" i="24" s="1"/>
  <c r="I27" i="54"/>
  <c r="I37" i="54" s="1"/>
  <c r="J27" i="54"/>
  <c r="J37" i="54" s="1"/>
  <c r="I27" i="49"/>
  <c r="I37" i="49" s="1"/>
  <c r="J27" i="49"/>
  <c r="J37" i="49" s="1"/>
  <c r="J27" i="22"/>
  <c r="I27" i="22"/>
  <c r="J14" i="21"/>
  <c r="I14" i="21"/>
  <c r="J8" i="21"/>
  <c r="I8" i="21"/>
  <c r="J36" i="19"/>
  <c r="I36" i="19"/>
  <c r="J14" i="19"/>
  <c r="I14" i="19"/>
  <c r="J8" i="19"/>
  <c r="I8" i="19"/>
  <c r="J36" i="18"/>
  <c r="I36" i="18"/>
  <c r="J14" i="18"/>
  <c r="I14" i="18"/>
  <c r="J8" i="18"/>
  <c r="I8" i="18"/>
  <c r="J36" i="15"/>
  <c r="I36" i="15"/>
  <c r="J14" i="15"/>
  <c r="I14" i="15"/>
  <c r="J8" i="15"/>
  <c r="I8" i="15"/>
  <c r="I27" i="21" l="1"/>
  <c r="I37" i="21" s="1"/>
  <c r="J27" i="21"/>
  <c r="J37" i="21" s="1"/>
  <c r="I27" i="18"/>
  <c r="I37" i="18" s="1"/>
  <c r="J27" i="18"/>
  <c r="J37" i="18" s="1"/>
  <c r="I37" i="22"/>
  <c r="J37" i="22"/>
  <c r="J27" i="19"/>
  <c r="J37" i="19" s="1"/>
  <c r="I27" i="19"/>
  <c r="I37" i="19" s="1"/>
  <c r="I27" i="15"/>
  <c r="I37" i="15" s="1"/>
  <c r="J27" i="15"/>
  <c r="J37" i="15" s="1"/>
  <c r="J36" i="14"/>
  <c r="I36" i="14"/>
  <c r="J14" i="14"/>
  <c r="I14" i="14"/>
  <c r="J8" i="14"/>
  <c r="I8" i="14"/>
  <c r="J36" i="11"/>
  <c r="I36" i="11"/>
  <c r="J14" i="11"/>
  <c r="I14" i="11"/>
  <c r="J8" i="11"/>
  <c r="I8" i="11"/>
  <c r="J14" i="7"/>
  <c r="I14" i="7"/>
  <c r="J8" i="7"/>
  <c r="I8" i="7"/>
  <c r="J14" i="6"/>
  <c r="I14" i="6"/>
  <c r="J8" i="6"/>
  <c r="I8" i="6"/>
  <c r="I27" i="6" l="1"/>
  <c r="I37" i="6" s="1"/>
  <c r="J27" i="6"/>
  <c r="J37" i="6" s="1"/>
  <c r="I27" i="14"/>
  <c r="I37" i="14" s="1"/>
  <c r="J27" i="14"/>
  <c r="J37" i="14" s="1"/>
  <c r="I27" i="11"/>
  <c r="I37" i="11" s="1"/>
  <c r="J27" i="11"/>
  <c r="J37" i="11" s="1"/>
  <c r="I27" i="7"/>
  <c r="I37" i="7" s="1"/>
  <c r="J27" i="7"/>
  <c r="J37" i="7" s="1"/>
  <c r="G28" i="54" l="1"/>
  <c r="J36" i="5"/>
  <c r="I36" i="5"/>
  <c r="D36" i="5"/>
  <c r="E36" i="5"/>
  <c r="F36" i="5"/>
  <c r="C36" i="5"/>
  <c r="J8" i="5"/>
  <c r="I8" i="5"/>
  <c r="J14" i="5"/>
  <c r="I14" i="5"/>
  <c r="I27" i="5" l="1"/>
  <c r="I37" i="5" s="1"/>
  <c r="J27" i="5"/>
  <c r="J37" i="5" s="1"/>
  <c r="I104" i="44" l="1"/>
  <c r="J104" i="44"/>
  <c r="I105" i="44"/>
  <c r="J105" i="44"/>
  <c r="I106" i="44"/>
  <c r="J106" i="44"/>
  <c r="I107" i="44"/>
  <c r="J107" i="44"/>
  <c r="I108" i="44"/>
  <c r="J108" i="44"/>
  <c r="J103" i="44"/>
  <c r="I103" i="44"/>
  <c r="I81" i="44"/>
  <c r="J81" i="44"/>
  <c r="I82" i="44"/>
  <c r="J82" i="44"/>
  <c r="I83" i="44"/>
  <c r="J83" i="44"/>
  <c r="I84" i="44"/>
  <c r="J84" i="44"/>
  <c r="I85" i="44"/>
  <c r="J85" i="44"/>
  <c r="I86" i="44"/>
  <c r="J86" i="44"/>
  <c r="I87" i="44"/>
  <c r="J87" i="44"/>
  <c r="I88" i="44"/>
  <c r="J88" i="44"/>
  <c r="I89" i="44"/>
  <c r="J89" i="44"/>
  <c r="I90" i="44"/>
  <c r="J90" i="44"/>
  <c r="I91" i="44"/>
  <c r="J91" i="44"/>
  <c r="I92" i="44"/>
  <c r="J92" i="44"/>
  <c r="I93" i="44"/>
  <c r="J93" i="44"/>
  <c r="I94" i="44"/>
  <c r="J94" i="44"/>
  <c r="I95" i="44"/>
  <c r="J95" i="44"/>
  <c r="I96" i="44"/>
  <c r="J96" i="44"/>
  <c r="I97" i="44"/>
  <c r="J97" i="44"/>
  <c r="I98" i="44"/>
  <c r="J98" i="44"/>
  <c r="I99" i="44"/>
  <c r="J99" i="44"/>
  <c r="I100" i="44"/>
  <c r="J100" i="44"/>
  <c r="I101" i="44"/>
  <c r="J101" i="44"/>
  <c r="C104" i="44"/>
  <c r="D104" i="44"/>
  <c r="E104" i="44"/>
  <c r="F104" i="44"/>
  <c r="C105" i="44"/>
  <c r="D105" i="44"/>
  <c r="E105" i="44"/>
  <c r="F105" i="44"/>
  <c r="C106" i="44"/>
  <c r="D106" i="44"/>
  <c r="E106" i="44"/>
  <c r="F106" i="44"/>
  <c r="C107" i="44"/>
  <c r="D107" i="44"/>
  <c r="E107" i="44"/>
  <c r="F107" i="44"/>
  <c r="D103" i="44"/>
  <c r="E103" i="44"/>
  <c r="F103" i="44"/>
  <c r="C103" i="44"/>
  <c r="C100" i="44"/>
  <c r="D100" i="44"/>
  <c r="E100" i="44"/>
  <c r="F100" i="44"/>
  <c r="C101" i="44"/>
  <c r="D101" i="44"/>
  <c r="E101" i="44"/>
  <c r="F101" i="44"/>
  <c r="C87" i="44"/>
  <c r="D87" i="44"/>
  <c r="E87" i="44"/>
  <c r="F87" i="44"/>
  <c r="C88" i="44"/>
  <c r="D88" i="44"/>
  <c r="E88" i="44"/>
  <c r="F88" i="44"/>
  <c r="C89" i="44"/>
  <c r="D89" i="44"/>
  <c r="E89" i="44"/>
  <c r="F89" i="44"/>
  <c r="C90" i="44"/>
  <c r="D90" i="44"/>
  <c r="E90" i="44"/>
  <c r="F90" i="44"/>
  <c r="C91" i="44"/>
  <c r="D91" i="44"/>
  <c r="E91" i="44"/>
  <c r="F91" i="44"/>
  <c r="C92" i="44"/>
  <c r="D92" i="44"/>
  <c r="E92" i="44"/>
  <c r="F92" i="44"/>
  <c r="C93" i="44"/>
  <c r="D93" i="44"/>
  <c r="E93" i="44"/>
  <c r="F93" i="44"/>
  <c r="C94" i="44"/>
  <c r="D94" i="44"/>
  <c r="E94" i="44"/>
  <c r="F94" i="44"/>
  <c r="C95" i="44"/>
  <c r="D95" i="44"/>
  <c r="E95" i="44"/>
  <c r="F95" i="44"/>
  <c r="C96" i="44"/>
  <c r="D96" i="44"/>
  <c r="E96" i="44"/>
  <c r="F96" i="44"/>
  <c r="C97" i="44"/>
  <c r="D97" i="44"/>
  <c r="E97" i="44"/>
  <c r="F97" i="44"/>
  <c r="C98" i="44"/>
  <c r="D98" i="44"/>
  <c r="E98" i="44"/>
  <c r="F98" i="44"/>
  <c r="C84" i="44"/>
  <c r="D84" i="44"/>
  <c r="E84" i="44"/>
  <c r="F84" i="44"/>
  <c r="C85" i="44"/>
  <c r="D85" i="44"/>
  <c r="E85" i="44"/>
  <c r="F85" i="44"/>
  <c r="C81" i="44"/>
  <c r="D81" i="44"/>
  <c r="E81" i="44"/>
  <c r="F81" i="44"/>
  <c r="C82" i="44"/>
  <c r="D82" i="44"/>
  <c r="E82" i="44"/>
  <c r="F82" i="44"/>
  <c r="C83" i="44"/>
  <c r="D83" i="44"/>
  <c r="E83" i="44"/>
  <c r="F83" i="44"/>
  <c r="I80" i="44"/>
  <c r="J80" i="44"/>
  <c r="G85" i="44" l="1"/>
  <c r="G84" i="44"/>
  <c r="G98" i="44"/>
  <c r="G97" i="44"/>
  <c r="G91" i="44"/>
  <c r="H84" i="44"/>
  <c r="H101" i="44"/>
  <c r="G83" i="44"/>
  <c r="G82" i="44"/>
  <c r="G81" i="44"/>
  <c r="G96" i="44"/>
  <c r="G94" i="44"/>
  <c r="G92" i="44"/>
  <c r="G90" i="44"/>
  <c r="G88" i="44"/>
  <c r="G101" i="44"/>
  <c r="H83" i="44"/>
  <c r="H82" i="44"/>
  <c r="H81" i="44"/>
  <c r="H85" i="44"/>
  <c r="H98" i="44"/>
  <c r="H91" i="44"/>
  <c r="H100" i="44"/>
  <c r="G100" i="44"/>
  <c r="H97" i="44"/>
  <c r="H96" i="44"/>
  <c r="H95" i="44"/>
  <c r="G95" i="44"/>
  <c r="H94" i="44"/>
  <c r="H93" i="44"/>
  <c r="G93" i="44"/>
  <c r="H92" i="44"/>
  <c r="H90" i="44"/>
  <c r="H89" i="44"/>
  <c r="G89" i="44"/>
  <c r="H88" i="44"/>
  <c r="H87" i="44"/>
  <c r="G87" i="44"/>
  <c r="D36" i="49" l="1"/>
  <c r="C36" i="49"/>
  <c r="D36" i="14" l="1"/>
  <c r="E36" i="14"/>
  <c r="F36" i="14"/>
  <c r="D36" i="15"/>
  <c r="E36" i="15"/>
  <c r="F36" i="15"/>
  <c r="D36" i="16"/>
  <c r="E36" i="16"/>
  <c r="F36" i="16"/>
  <c r="D36" i="18"/>
  <c r="E36" i="18"/>
  <c r="F36" i="18"/>
  <c r="D36" i="19"/>
  <c r="E36" i="19"/>
  <c r="F36" i="19"/>
  <c r="D36" i="21"/>
  <c r="E36" i="21"/>
  <c r="F36" i="21"/>
  <c r="D36" i="22"/>
  <c r="E36" i="22"/>
  <c r="F36" i="22"/>
  <c r="E36" i="49"/>
  <c r="F36" i="49"/>
  <c r="D36" i="23"/>
  <c r="E36" i="23"/>
  <c r="F36" i="23"/>
  <c r="D36" i="54"/>
  <c r="E36" i="54"/>
  <c r="F36" i="54"/>
  <c r="D36" i="24"/>
  <c r="E36" i="24"/>
  <c r="F36" i="24"/>
  <c r="D36" i="25"/>
  <c r="E36" i="25"/>
  <c r="F36" i="25"/>
  <c r="D36" i="26"/>
  <c r="E36" i="26"/>
  <c r="F36" i="26"/>
  <c r="D36" i="27"/>
  <c r="E36" i="27"/>
  <c r="F36" i="27"/>
  <c r="D36" i="28"/>
  <c r="E36" i="28"/>
  <c r="F36" i="28"/>
  <c r="D36" i="29"/>
  <c r="E36" i="29"/>
  <c r="F36" i="29"/>
  <c r="D36" i="30"/>
  <c r="E36" i="30"/>
  <c r="F36" i="30"/>
  <c r="D36" i="56"/>
  <c r="E36" i="56"/>
  <c r="F36" i="56"/>
  <c r="D36" i="31"/>
  <c r="E36" i="31"/>
  <c r="F36" i="31"/>
  <c r="D36" i="32"/>
  <c r="E36" i="32"/>
  <c r="F36" i="32"/>
  <c r="D36" i="33"/>
  <c r="E36" i="33"/>
  <c r="F36" i="33"/>
  <c r="D36" i="34"/>
  <c r="E36" i="34"/>
  <c r="F36" i="34"/>
  <c r="D36" i="35"/>
  <c r="E36" i="35"/>
  <c r="F36" i="35"/>
  <c r="D36" i="36"/>
  <c r="E36" i="36"/>
  <c r="F36" i="36"/>
  <c r="D36" i="37"/>
  <c r="E36" i="37"/>
  <c r="F36" i="37"/>
  <c r="D36" i="38"/>
  <c r="D36" i="39"/>
  <c r="E36" i="39"/>
  <c r="F36" i="39"/>
  <c r="D36" i="50"/>
  <c r="E36" i="50"/>
  <c r="F36" i="50"/>
  <c r="D36" i="40"/>
  <c r="E36" i="40"/>
  <c r="F36" i="40"/>
  <c r="D36" i="41"/>
  <c r="E36" i="41"/>
  <c r="F36" i="41"/>
  <c r="D36" i="42"/>
  <c r="E36" i="42"/>
  <c r="F36" i="42"/>
  <c r="D36" i="43"/>
  <c r="E36" i="43"/>
  <c r="F36" i="43"/>
  <c r="D36" i="51"/>
  <c r="E36" i="51"/>
  <c r="F36" i="51"/>
  <c r="D36" i="12"/>
  <c r="E36" i="12"/>
  <c r="F36" i="12"/>
  <c r="C36" i="14"/>
  <c r="C36" i="15"/>
  <c r="C36" i="16"/>
  <c r="C36" i="18"/>
  <c r="C36" i="19"/>
  <c r="C36" i="21"/>
  <c r="C36" i="22"/>
  <c r="C36" i="23"/>
  <c r="C36" i="54"/>
  <c r="C36" i="24"/>
  <c r="C36" i="25"/>
  <c r="C36" i="26"/>
  <c r="C36" i="27"/>
  <c r="C36" i="28"/>
  <c r="C36" i="29"/>
  <c r="C36" i="30"/>
  <c r="C36" i="56"/>
  <c r="C36" i="31"/>
  <c r="C36" i="32"/>
  <c r="C36" i="33"/>
  <c r="C36" i="34"/>
  <c r="C36" i="35"/>
  <c r="C36" i="36"/>
  <c r="C36" i="37"/>
  <c r="C36" i="38"/>
  <c r="C36" i="39"/>
  <c r="C36" i="50"/>
  <c r="C36" i="40"/>
  <c r="C36" i="41"/>
  <c r="C36" i="42"/>
  <c r="C36" i="43"/>
  <c r="C36" i="51"/>
  <c r="C36" i="12"/>
  <c r="D14" i="14"/>
  <c r="E14" i="14"/>
  <c r="F14" i="14"/>
  <c r="D14" i="15"/>
  <c r="E14" i="15"/>
  <c r="F14" i="15"/>
  <c r="D14" i="16"/>
  <c r="E14" i="16"/>
  <c r="F14" i="16"/>
  <c r="E14" i="18"/>
  <c r="F14" i="18"/>
  <c r="D14" i="19"/>
  <c r="E14" i="19"/>
  <c r="F14" i="19"/>
  <c r="D14" i="21"/>
  <c r="E14" i="21"/>
  <c r="F14" i="21"/>
  <c r="D14" i="22"/>
  <c r="E14" i="22"/>
  <c r="F14" i="22"/>
  <c r="D14" i="49"/>
  <c r="E14" i="49"/>
  <c r="F14" i="49"/>
  <c r="D14" i="23"/>
  <c r="E14" i="23"/>
  <c r="F14" i="23"/>
  <c r="D14" i="54"/>
  <c r="E14" i="54"/>
  <c r="F14" i="54"/>
  <c r="D14" i="24"/>
  <c r="E14" i="24"/>
  <c r="F14" i="24"/>
  <c r="D14" i="25"/>
  <c r="E14" i="25"/>
  <c r="F14" i="25"/>
  <c r="D14" i="26"/>
  <c r="E14" i="26"/>
  <c r="F14" i="26"/>
  <c r="D14" i="27"/>
  <c r="E14" i="27"/>
  <c r="F14" i="27"/>
  <c r="D14" i="28"/>
  <c r="E14" i="28"/>
  <c r="F14" i="28"/>
  <c r="D14" i="29"/>
  <c r="E14" i="29"/>
  <c r="F14" i="29"/>
  <c r="D14" i="30"/>
  <c r="E14" i="30"/>
  <c r="F14" i="30"/>
  <c r="D14" i="56"/>
  <c r="E14" i="56"/>
  <c r="F14" i="56"/>
  <c r="D14" i="31"/>
  <c r="E14" i="31"/>
  <c r="F14" i="31"/>
  <c r="D14" i="32"/>
  <c r="E14" i="32"/>
  <c r="F14" i="32"/>
  <c r="D14" i="33"/>
  <c r="E14" i="33"/>
  <c r="F14" i="33"/>
  <c r="D14" i="34"/>
  <c r="E14" i="34"/>
  <c r="F14" i="34"/>
  <c r="D14" i="35"/>
  <c r="E14" i="35"/>
  <c r="F14" i="35"/>
  <c r="D14" i="36"/>
  <c r="E14" i="36"/>
  <c r="F14" i="36"/>
  <c r="D14" i="37"/>
  <c r="E14" i="37"/>
  <c r="F14" i="37"/>
  <c r="D14" i="38"/>
  <c r="E14" i="38"/>
  <c r="F14" i="38"/>
  <c r="D14" i="39"/>
  <c r="E14" i="39"/>
  <c r="F14" i="39"/>
  <c r="D14" i="50"/>
  <c r="E14" i="50"/>
  <c r="F14" i="50"/>
  <c r="D14" i="40"/>
  <c r="E14" i="40"/>
  <c r="F14" i="40"/>
  <c r="D14" i="41"/>
  <c r="E14" i="41"/>
  <c r="F14" i="41"/>
  <c r="D14" i="42"/>
  <c r="E14" i="42"/>
  <c r="F14" i="42"/>
  <c r="D14" i="43"/>
  <c r="E14" i="43"/>
  <c r="F14" i="43"/>
  <c r="D14" i="51"/>
  <c r="E14" i="51"/>
  <c r="F14" i="51"/>
  <c r="D14" i="12"/>
  <c r="E14" i="12"/>
  <c r="F14" i="12"/>
  <c r="C14" i="14"/>
  <c r="C14" i="15"/>
  <c r="C14" i="16"/>
  <c r="C14" i="18"/>
  <c r="C14" i="19"/>
  <c r="C14" i="21"/>
  <c r="C14" i="22"/>
  <c r="C14" i="49"/>
  <c r="C14" i="23"/>
  <c r="C14" i="54"/>
  <c r="C14" i="24"/>
  <c r="C14" i="25"/>
  <c r="C14" i="26"/>
  <c r="C14" i="27"/>
  <c r="C14" i="28"/>
  <c r="C14" i="29"/>
  <c r="C14" i="30"/>
  <c r="C14" i="56"/>
  <c r="C14" i="31"/>
  <c r="C14" i="32"/>
  <c r="C14" i="33"/>
  <c r="C14" i="34"/>
  <c r="C14" i="35"/>
  <c r="C14" i="36"/>
  <c r="C14" i="37"/>
  <c r="C14" i="38"/>
  <c r="C14" i="39"/>
  <c r="C14" i="50"/>
  <c r="C14" i="40"/>
  <c r="C14" i="41"/>
  <c r="C14" i="42"/>
  <c r="C14" i="43"/>
  <c r="C14" i="51"/>
  <c r="C14" i="12"/>
  <c r="D8" i="14"/>
  <c r="E8" i="14"/>
  <c r="F8" i="14"/>
  <c r="E8" i="15"/>
  <c r="F8" i="15"/>
  <c r="D8" i="16"/>
  <c r="E8" i="16"/>
  <c r="F8" i="16"/>
  <c r="D8" i="18"/>
  <c r="E8" i="18"/>
  <c r="F8" i="18"/>
  <c r="D8" i="19"/>
  <c r="E8" i="19"/>
  <c r="F8" i="19"/>
  <c r="D8" i="21"/>
  <c r="E8" i="21"/>
  <c r="F8" i="21"/>
  <c r="D8" i="22"/>
  <c r="E8" i="22"/>
  <c r="F8" i="22"/>
  <c r="D8" i="49"/>
  <c r="E8" i="49"/>
  <c r="F8" i="49"/>
  <c r="D8" i="23"/>
  <c r="E8" i="23"/>
  <c r="F8" i="23"/>
  <c r="D8" i="54"/>
  <c r="E8" i="54"/>
  <c r="F8" i="54"/>
  <c r="D8" i="24"/>
  <c r="D27" i="24" s="1"/>
  <c r="E8" i="24"/>
  <c r="F8" i="24"/>
  <c r="D8" i="25"/>
  <c r="E8" i="25"/>
  <c r="F8" i="25"/>
  <c r="D8" i="26"/>
  <c r="E8" i="26"/>
  <c r="F8" i="26"/>
  <c r="D8" i="27"/>
  <c r="E8" i="27"/>
  <c r="F8" i="27"/>
  <c r="D8" i="28"/>
  <c r="E8" i="28"/>
  <c r="F8" i="28"/>
  <c r="D8" i="29"/>
  <c r="E8" i="29"/>
  <c r="F8" i="29"/>
  <c r="D8" i="30"/>
  <c r="E8" i="30"/>
  <c r="F8" i="30"/>
  <c r="D8" i="56"/>
  <c r="E8" i="56"/>
  <c r="F8" i="56"/>
  <c r="D8" i="31"/>
  <c r="E8" i="31"/>
  <c r="F8" i="31"/>
  <c r="D8" i="32"/>
  <c r="E8" i="32"/>
  <c r="F8" i="32"/>
  <c r="D8" i="33"/>
  <c r="E8" i="33"/>
  <c r="F8" i="33"/>
  <c r="D8" i="34"/>
  <c r="E8" i="34"/>
  <c r="F8" i="34"/>
  <c r="F27" i="34" s="1"/>
  <c r="D8" i="35"/>
  <c r="D27" i="35" s="1"/>
  <c r="E8" i="35"/>
  <c r="F8" i="35"/>
  <c r="D8" i="36"/>
  <c r="E8" i="36"/>
  <c r="F8" i="36"/>
  <c r="D8" i="37"/>
  <c r="E8" i="37"/>
  <c r="F8" i="37"/>
  <c r="D8" i="38"/>
  <c r="E8" i="38"/>
  <c r="F8" i="38"/>
  <c r="F27" i="38" s="1"/>
  <c r="D8" i="39"/>
  <c r="E8" i="39"/>
  <c r="F8" i="39"/>
  <c r="D8" i="50"/>
  <c r="E8" i="50"/>
  <c r="E27" i="50" s="1"/>
  <c r="F8" i="50"/>
  <c r="F27" i="50" s="1"/>
  <c r="D8" i="40"/>
  <c r="E8" i="40"/>
  <c r="F8" i="40"/>
  <c r="D8" i="41"/>
  <c r="E8" i="41"/>
  <c r="F8" i="41"/>
  <c r="F27" i="41" s="1"/>
  <c r="D8" i="42"/>
  <c r="E8" i="42"/>
  <c r="F8" i="42"/>
  <c r="D8" i="43"/>
  <c r="E8" i="43"/>
  <c r="F8" i="43"/>
  <c r="D8" i="51"/>
  <c r="E8" i="51"/>
  <c r="F8" i="51"/>
  <c r="F27" i="51" s="1"/>
  <c r="D8" i="12"/>
  <c r="E8" i="12"/>
  <c r="F8" i="12"/>
  <c r="C8" i="14"/>
  <c r="C8" i="15"/>
  <c r="C8" i="16"/>
  <c r="C8" i="18"/>
  <c r="C8" i="19"/>
  <c r="C8" i="21"/>
  <c r="C27" i="21" s="1"/>
  <c r="C8" i="22"/>
  <c r="C8" i="49"/>
  <c r="C27" i="49" s="1"/>
  <c r="C37" i="49" s="1"/>
  <c r="C8" i="23"/>
  <c r="C8" i="54"/>
  <c r="C8" i="24"/>
  <c r="C8" i="25"/>
  <c r="C27" i="25" s="1"/>
  <c r="C8" i="26"/>
  <c r="C8" i="27"/>
  <c r="C8" i="28"/>
  <c r="C8" i="29"/>
  <c r="C8" i="30"/>
  <c r="C27" i="30" s="1"/>
  <c r="C8" i="56"/>
  <c r="C8" i="31"/>
  <c r="C8" i="32"/>
  <c r="C8" i="33"/>
  <c r="C8" i="34"/>
  <c r="C8" i="35"/>
  <c r="C8" i="36"/>
  <c r="C8" i="37"/>
  <c r="C27" i="37" s="1"/>
  <c r="C8" i="38"/>
  <c r="C8" i="39"/>
  <c r="C8" i="50"/>
  <c r="C27" i="50" s="1"/>
  <c r="C8" i="40"/>
  <c r="C8" i="41"/>
  <c r="C8" i="42"/>
  <c r="C8" i="43"/>
  <c r="C27" i="43" s="1"/>
  <c r="C37" i="43" s="1"/>
  <c r="C8" i="51"/>
  <c r="C8" i="12"/>
  <c r="D14" i="11"/>
  <c r="E14" i="11"/>
  <c r="F14" i="11"/>
  <c r="D36" i="11"/>
  <c r="E36" i="11"/>
  <c r="F36" i="11"/>
  <c r="C36" i="11"/>
  <c r="C14" i="11"/>
  <c r="D8" i="11"/>
  <c r="E8" i="11"/>
  <c r="F8" i="11"/>
  <c r="C8" i="11"/>
  <c r="D14" i="9"/>
  <c r="E14" i="9"/>
  <c r="F14" i="9"/>
  <c r="C14" i="9"/>
  <c r="D8" i="9"/>
  <c r="E8" i="9"/>
  <c r="F8" i="9"/>
  <c r="C8" i="9"/>
  <c r="D36" i="8"/>
  <c r="E36" i="8"/>
  <c r="F36" i="8"/>
  <c r="C36" i="8"/>
  <c r="D14" i="8"/>
  <c r="E14" i="8"/>
  <c r="F14" i="8"/>
  <c r="C14" i="8"/>
  <c r="D8" i="8"/>
  <c r="E8" i="8"/>
  <c r="F8" i="8"/>
  <c r="C8" i="8"/>
  <c r="D36" i="7"/>
  <c r="E36" i="7"/>
  <c r="F36" i="7"/>
  <c r="C36" i="7"/>
  <c r="D14" i="7"/>
  <c r="E14" i="7"/>
  <c r="F14" i="7"/>
  <c r="C14" i="7"/>
  <c r="D8" i="7"/>
  <c r="E8" i="7"/>
  <c r="C8" i="7"/>
  <c r="D36" i="6"/>
  <c r="C36" i="6"/>
  <c r="D14" i="6"/>
  <c r="E14" i="6"/>
  <c r="F14" i="6"/>
  <c r="C14" i="6"/>
  <c r="D8" i="6"/>
  <c r="E8" i="6"/>
  <c r="F8" i="6"/>
  <c r="C8" i="6"/>
  <c r="D14" i="5"/>
  <c r="E14" i="5"/>
  <c r="F14" i="5"/>
  <c r="C14" i="5"/>
  <c r="D8" i="5"/>
  <c r="E8" i="5"/>
  <c r="F8" i="5"/>
  <c r="F27" i="5" s="1"/>
  <c r="C8" i="5"/>
  <c r="G32" i="31"/>
  <c r="H32" i="31"/>
  <c r="G33" i="31"/>
  <c r="H33" i="31"/>
  <c r="G34" i="31"/>
  <c r="H34" i="31"/>
  <c r="G35" i="31"/>
  <c r="H35" i="31"/>
  <c r="H31" i="31"/>
  <c r="G31" i="31"/>
  <c r="G12" i="31"/>
  <c r="H12" i="31"/>
  <c r="G13" i="31"/>
  <c r="H13" i="31"/>
  <c r="G15" i="31"/>
  <c r="H15" i="31"/>
  <c r="G16" i="31"/>
  <c r="H16" i="31"/>
  <c r="G17" i="31"/>
  <c r="H17" i="31"/>
  <c r="G18" i="31"/>
  <c r="H18" i="31"/>
  <c r="G19" i="31"/>
  <c r="H19" i="31"/>
  <c r="G20" i="31"/>
  <c r="H20" i="31"/>
  <c r="G21" i="31"/>
  <c r="H21" i="31"/>
  <c r="G22" i="31"/>
  <c r="H22" i="31"/>
  <c r="G23" i="31"/>
  <c r="H23" i="31"/>
  <c r="G24" i="31"/>
  <c r="H24" i="31"/>
  <c r="G25" i="31"/>
  <c r="H25" i="31"/>
  <c r="G26" i="31"/>
  <c r="H26" i="31"/>
  <c r="G28" i="31"/>
  <c r="H28" i="31"/>
  <c r="G29" i="31"/>
  <c r="H29" i="31"/>
  <c r="G9" i="31"/>
  <c r="H9" i="31"/>
  <c r="G10" i="31"/>
  <c r="H10" i="31"/>
  <c r="G11" i="31"/>
  <c r="H11" i="31"/>
  <c r="E27" i="41" l="1"/>
  <c r="E27" i="34"/>
  <c r="C27" i="16"/>
  <c r="C27" i="28"/>
  <c r="D27" i="27"/>
  <c r="D37" i="27" s="1"/>
  <c r="D27" i="9"/>
  <c r="D37" i="9" s="1"/>
  <c r="C27" i="22"/>
  <c r="F27" i="14"/>
  <c r="F37" i="34"/>
  <c r="F27" i="22"/>
  <c r="F37" i="22" s="1"/>
  <c r="F27" i="43"/>
  <c r="F37" i="43" s="1"/>
  <c r="E27" i="42"/>
  <c r="E37" i="42" s="1"/>
  <c r="E27" i="39"/>
  <c r="E37" i="39" s="1"/>
  <c r="E27" i="37"/>
  <c r="E27" i="36"/>
  <c r="F27" i="32"/>
  <c r="F27" i="31"/>
  <c r="F37" i="31" s="1"/>
  <c r="E27" i="31"/>
  <c r="E37" i="31" s="1"/>
  <c r="E27" i="30"/>
  <c r="E27" i="23"/>
  <c r="F27" i="23"/>
  <c r="F37" i="23" s="1"/>
  <c r="E27" i="16"/>
  <c r="E37" i="16" s="1"/>
  <c r="C27" i="51"/>
  <c r="D27" i="42"/>
  <c r="C27" i="41"/>
  <c r="D27" i="40"/>
  <c r="D27" i="39"/>
  <c r="C27" i="39"/>
  <c r="C37" i="39" s="1"/>
  <c r="C27" i="38"/>
  <c r="C37" i="38" s="1"/>
  <c r="E27" i="38"/>
  <c r="C27" i="36"/>
  <c r="C37" i="36" s="1"/>
  <c r="C27" i="35"/>
  <c r="C37" i="35" s="1"/>
  <c r="D27" i="33"/>
  <c r="D37" i="33" s="1"/>
  <c r="C27" i="32"/>
  <c r="C37" i="32" s="1"/>
  <c r="D27" i="32"/>
  <c r="D37" i="32" s="1"/>
  <c r="C27" i="31"/>
  <c r="C37" i="31" s="1"/>
  <c r="D27" i="30"/>
  <c r="D37" i="30" s="1"/>
  <c r="D37" i="24"/>
  <c r="C27" i="24"/>
  <c r="C37" i="24" s="1"/>
  <c r="C27" i="54"/>
  <c r="D27" i="54"/>
  <c r="D37" i="54" s="1"/>
  <c r="D27" i="23"/>
  <c r="D37" i="23" s="1"/>
  <c r="C27" i="23"/>
  <c r="D27" i="49"/>
  <c r="D37" i="49" s="1"/>
  <c r="C27" i="19"/>
  <c r="D27" i="19"/>
  <c r="D37" i="19" s="1"/>
  <c r="C27" i="18"/>
  <c r="C37" i="18" s="1"/>
  <c r="D27" i="18"/>
  <c r="D37" i="18" s="1"/>
  <c r="D27" i="16"/>
  <c r="D37" i="16" s="1"/>
  <c r="E27" i="15"/>
  <c r="E37" i="15" s="1"/>
  <c r="D27" i="15"/>
  <c r="D37" i="15" s="1"/>
  <c r="C27" i="12"/>
  <c r="D27" i="12"/>
  <c r="D37" i="12" s="1"/>
  <c r="D27" i="8"/>
  <c r="D37" i="8" s="1"/>
  <c r="D27" i="7"/>
  <c r="D37" i="7" s="1"/>
  <c r="C27" i="5"/>
  <c r="C37" i="5" s="1"/>
  <c r="D27" i="5"/>
  <c r="D37" i="5" s="1"/>
  <c r="C27" i="8"/>
  <c r="C37" i="8" s="1"/>
  <c r="C27" i="7"/>
  <c r="C37" i="7" s="1"/>
  <c r="E27" i="5"/>
  <c r="E37" i="5" s="1"/>
  <c r="E27" i="22"/>
  <c r="C27" i="27"/>
  <c r="C37" i="27" s="1"/>
  <c r="C27" i="9"/>
  <c r="C37" i="9" s="1"/>
  <c r="C27" i="6"/>
  <c r="C37" i="6" s="1"/>
  <c r="C37" i="16"/>
  <c r="E27" i="32"/>
  <c r="E37" i="32" s="1"/>
  <c r="F27" i="37"/>
  <c r="F37" i="37" s="1"/>
  <c r="F27" i="49"/>
  <c r="F37" i="49" s="1"/>
  <c r="F27" i="18"/>
  <c r="F37" i="18" s="1"/>
  <c r="F27" i="15"/>
  <c r="F37" i="15" s="1"/>
  <c r="F37" i="5"/>
  <c r="C37" i="51"/>
  <c r="C37" i="37"/>
  <c r="C37" i="30"/>
  <c r="C37" i="23"/>
  <c r="D37" i="35"/>
  <c r="D27" i="6"/>
  <c r="D37" i="6" s="1"/>
  <c r="C37" i="12"/>
  <c r="C37" i="41"/>
  <c r="C37" i="19"/>
  <c r="F37" i="51"/>
  <c r="E37" i="50"/>
  <c r="D37" i="39"/>
  <c r="C27" i="26"/>
  <c r="C37" i="26" s="1"/>
  <c r="C27" i="14"/>
  <c r="C37" i="14" s="1"/>
  <c r="E27" i="43"/>
  <c r="E37" i="43" s="1"/>
  <c r="D27" i="36"/>
  <c r="D37" i="36" s="1"/>
  <c r="F27" i="21"/>
  <c r="F37" i="21" s="1"/>
  <c r="F27" i="39"/>
  <c r="F37" i="39" s="1"/>
  <c r="D27" i="37"/>
  <c r="D37" i="37" s="1"/>
  <c r="F27" i="35"/>
  <c r="F37" i="35" s="1"/>
  <c r="D27" i="26"/>
  <c r="D37" i="26" s="1"/>
  <c r="F27" i="16"/>
  <c r="F37" i="16" s="1"/>
  <c r="D27" i="14"/>
  <c r="D37" i="14" s="1"/>
  <c r="C80" i="44"/>
  <c r="C37" i="21"/>
  <c r="D80" i="44"/>
  <c r="C27" i="34"/>
  <c r="C37" i="34" s="1"/>
  <c r="C86" i="44"/>
  <c r="D27" i="41"/>
  <c r="D37" i="41" s="1"/>
  <c r="E27" i="35"/>
  <c r="E37" i="35" s="1"/>
  <c r="D27" i="34"/>
  <c r="D37" i="34" s="1"/>
  <c r="D86" i="44"/>
  <c r="C108" i="44"/>
  <c r="E37" i="36"/>
  <c r="F27" i="36"/>
  <c r="F37" i="36" s="1"/>
  <c r="E37" i="34"/>
  <c r="E27" i="51"/>
  <c r="E37" i="51" s="1"/>
  <c r="E27" i="40"/>
  <c r="E37" i="40" s="1"/>
  <c r="E37" i="37"/>
  <c r="E27" i="33"/>
  <c r="E37" i="33" s="1"/>
  <c r="F27" i="33"/>
  <c r="F37" i="33" s="1"/>
  <c r="F37" i="32"/>
  <c r="H36" i="31"/>
  <c r="H14" i="31"/>
  <c r="E27" i="28"/>
  <c r="E37" i="28" s="1"/>
  <c r="E27" i="26"/>
  <c r="E37" i="26" s="1"/>
  <c r="F27" i="54"/>
  <c r="F37" i="54" s="1"/>
  <c r="E27" i="54"/>
  <c r="E37" i="54" s="1"/>
  <c r="E37" i="23"/>
  <c r="E27" i="49"/>
  <c r="E37" i="49" s="1"/>
  <c r="E27" i="11"/>
  <c r="E37" i="11" s="1"/>
  <c r="E27" i="9"/>
  <c r="E37" i="9" s="1"/>
  <c r="F27" i="9"/>
  <c r="F37" i="9" s="1"/>
  <c r="F27" i="8"/>
  <c r="F37" i="8" s="1"/>
  <c r="E27" i="8"/>
  <c r="E37" i="8" s="1"/>
  <c r="E37" i="22"/>
  <c r="F27" i="42"/>
  <c r="F37" i="42" s="1"/>
  <c r="F37" i="41"/>
  <c r="E37" i="41"/>
  <c r="F27" i="40"/>
  <c r="F37" i="40" s="1"/>
  <c r="F37" i="50"/>
  <c r="F37" i="38"/>
  <c r="E37" i="38"/>
  <c r="F27" i="56"/>
  <c r="F37" i="56" s="1"/>
  <c r="E27" i="56"/>
  <c r="E37" i="56" s="1"/>
  <c r="E37" i="30"/>
  <c r="F27" i="30"/>
  <c r="F37" i="30" s="1"/>
  <c r="E27" i="29"/>
  <c r="E37" i="29" s="1"/>
  <c r="F27" i="29"/>
  <c r="F37" i="29" s="1"/>
  <c r="F27" i="28"/>
  <c r="F37" i="28" s="1"/>
  <c r="F27" i="27"/>
  <c r="F37" i="27" s="1"/>
  <c r="E27" i="27"/>
  <c r="E37" i="27" s="1"/>
  <c r="F27" i="26"/>
  <c r="F37" i="26" s="1"/>
  <c r="F27" i="25"/>
  <c r="F37" i="25" s="1"/>
  <c r="E27" i="25"/>
  <c r="E37" i="25" s="1"/>
  <c r="F27" i="24"/>
  <c r="F37" i="24" s="1"/>
  <c r="E27" i="24"/>
  <c r="E37" i="24" s="1"/>
  <c r="F108" i="44"/>
  <c r="E108" i="44"/>
  <c r="F86" i="44"/>
  <c r="E86" i="44"/>
  <c r="E80" i="44"/>
  <c r="F80" i="44"/>
  <c r="E27" i="21"/>
  <c r="E27" i="19"/>
  <c r="E37" i="19" s="1"/>
  <c r="F27" i="19"/>
  <c r="F37" i="19" s="1"/>
  <c r="E27" i="18"/>
  <c r="E37" i="18" s="1"/>
  <c r="F37" i="14"/>
  <c r="E27" i="14"/>
  <c r="E37" i="14" s="1"/>
  <c r="F27" i="12"/>
  <c r="F37" i="12" s="1"/>
  <c r="E27" i="12"/>
  <c r="E37" i="12" s="1"/>
  <c r="F27" i="11"/>
  <c r="F37" i="11" s="1"/>
  <c r="F27" i="7"/>
  <c r="F37" i="7" s="1"/>
  <c r="E27" i="7"/>
  <c r="E37" i="7" s="1"/>
  <c r="F27" i="6"/>
  <c r="F37" i="6" s="1"/>
  <c r="E27" i="6"/>
  <c r="E37" i="6" s="1"/>
  <c r="C37" i="54"/>
  <c r="D108" i="44"/>
  <c r="D27" i="56"/>
  <c r="C27" i="56"/>
  <c r="D27" i="51"/>
  <c r="D37" i="51" s="1"/>
  <c r="D27" i="43"/>
  <c r="D37" i="43" s="1"/>
  <c r="D37" i="42"/>
  <c r="C27" i="42"/>
  <c r="C37" i="42" s="1"/>
  <c r="C27" i="40"/>
  <c r="C37" i="40" s="1"/>
  <c r="D37" i="40"/>
  <c r="C37" i="50"/>
  <c r="D27" i="50"/>
  <c r="D37" i="50" s="1"/>
  <c r="D27" i="38"/>
  <c r="D37" i="38" s="1"/>
  <c r="C27" i="33"/>
  <c r="C37" i="33" s="1"/>
  <c r="D27" i="31"/>
  <c r="H27" i="31" s="1"/>
  <c r="H8" i="31"/>
  <c r="G8" i="31"/>
  <c r="D27" i="29"/>
  <c r="D37" i="29" s="1"/>
  <c r="C27" i="29"/>
  <c r="C37" i="29" s="1"/>
  <c r="C37" i="28"/>
  <c r="D27" i="28"/>
  <c r="D37" i="28" s="1"/>
  <c r="C37" i="25"/>
  <c r="D27" i="25"/>
  <c r="D37" i="25" s="1"/>
  <c r="C37" i="22"/>
  <c r="D27" i="22"/>
  <c r="D37" i="22" s="1"/>
  <c r="D27" i="21"/>
  <c r="D37" i="21" s="1"/>
  <c r="C27" i="15"/>
  <c r="C37" i="15" s="1"/>
  <c r="G36" i="31"/>
  <c r="G14" i="31"/>
  <c r="D27" i="11"/>
  <c r="D37" i="11" s="1"/>
  <c r="C27" i="11"/>
  <c r="C37" i="11" s="1"/>
  <c r="G27" i="31" l="1"/>
  <c r="D99" i="44"/>
  <c r="G37" i="31"/>
  <c r="G86" i="44"/>
  <c r="H86" i="44"/>
  <c r="H80" i="44"/>
  <c r="G80" i="44"/>
  <c r="E99" i="44"/>
  <c r="F99" i="44"/>
  <c r="F109" i="44"/>
  <c r="E37" i="21"/>
  <c r="C99" i="44"/>
  <c r="C37" i="56"/>
  <c r="C109" i="44" s="1"/>
  <c r="D37" i="56"/>
  <c r="D37" i="31"/>
  <c r="H37" i="31" s="1"/>
  <c r="J109" i="44"/>
  <c r="I109" i="44"/>
  <c r="E109" i="44" l="1"/>
  <c r="D109" i="44"/>
  <c r="G99" i="44"/>
  <c r="H99" i="44"/>
  <c r="G9" i="23"/>
  <c r="H9" i="23"/>
  <c r="D51" i="44" l="1"/>
  <c r="G9" i="7"/>
  <c r="H9" i="7"/>
  <c r="G10" i="7"/>
  <c r="H10" i="7"/>
  <c r="G11" i="7"/>
  <c r="H11" i="7"/>
  <c r="G12" i="7"/>
  <c r="H12" i="7"/>
  <c r="G13" i="7"/>
  <c r="H13" i="7"/>
  <c r="G14" i="7"/>
  <c r="G15" i="7"/>
  <c r="H15" i="7"/>
  <c r="G16" i="7"/>
  <c r="H16" i="7"/>
  <c r="G17" i="7"/>
  <c r="H17" i="7"/>
  <c r="G18" i="7"/>
  <c r="H18" i="7"/>
  <c r="G19" i="7"/>
  <c r="H19" i="7"/>
  <c r="G20" i="7"/>
  <c r="H20" i="7"/>
  <c r="G21" i="7"/>
  <c r="H21" i="7"/>
  <c r="G22" i="7"/>
  <c r="H22" i="7"/>
  <c r="G23" i="7"/>
  <c r="H23" i="7"/>
  <c r="G24" i="7"/>
  <c r="H24" i="7"/>
  <c r="G25" i="7"/>
  <c r="H25" i="7"/>
  <c r="G26" i="7"/>
  <c r="H26" i="7"/>
  <c r="G27" i="7"/>
  <c r="H27" i="7"/>
  <c r="G28" i="7"/>
  <c r="H28" i="7"/>
  <c r="G29" i="7"/>
  <c r="H29" i="7"/>
  <c r="H8" i="7"/>
  <c r="G8" i="7"/>
  <c r="H8" i="8"/>
  <c r="G8" i="8"/>
  <c r="H8" i="9"/>
  <c r="G8" i="9"/>
  <c r="H8" i="11"/>
  <c r="G8" i="11"/>
  <c r="H8" i="12"/>
  <c r="G8" i="12"/>
  <c r="H8" i="14"/>
  <c r="G8" i="14"/>
  <c r="H8" i="15"/>
  <c r="G8" i="15"/>
  <c r="H8" i="16"/>
  <c r="G8" i="16"/>
  <c r="H8" i="18"/>
  <c r="G8" i="18"/>
  <c r="H8" i="19"/>
  <c r="G8" i="19"/>
  <c r="H8" i="21"/>
  <c r="G8" i="21"/>
  <c r="H8" i="22"/>
  <c r="G8" i="22"/>
  <c r="H8" i="49"/>
  <c r="G8" i="49"/>
  <c r="H8" i="23"/>
  <c r="G8" i="23"/>
  <c r="H8" i="54"/>
  <c r="G8" i="54"/>
  <c r="H8" i="24"/>
  <c r="G8" i="24"/>
  <c r="H8" i="25"/>
  <c r="G8" i="25"/>
  <c r="H8" i="26"/>
  <c r="G8" i="26"/>
  <c r="H8" i="27"/>
  <c r="G8" i="27"/>
  <c r="H8" i="28"/>
  <c r="G8" i="28"/>
  <c r="H8" i="29"/>
  <c r="G8" i="29"/>
  <c r="H8" i="30"/>
  <c r="G8" i="30"/>
  <c r="H8" i="56"/>
  <c r="G8" i="56"/>
  <c r="H8" i="32"/>
  <c r="G8" i="32"/>
  <c r="H8" i="33"/>
  <c r="G8" i="33"/>
  <c r="H8" i="34"/>
  <c r="G8" i="34"/>
  <c r="H8" i="35"/>
  <c r="G8" i="35"/>
  <c r="H8" i="36"/>
  <c r="G8" i="36"/>
  <c r="H8" i="37"/>
  <c r="G8" i="37"/>
  <c r="H8" i="38"/>
  <c r="G8" i="38"/>
  <c r="H8" i="39"/>
  <c r="G8" i="39"/>
  <c r="H8" i="50"/>
  <c r="G8" i="50"/>
  <c r="H8" i="40"/>
  <c r="G8" i="40"/>
  <c r="H8" i="41"/>
  <c r="G8" i="41"/>
  <c r="H8" i="42"/>
  <c r="G8" i="42"/>
  <c r="H8" i="43"/>
  <c r="G8" i="43"/>
  <c r="H8" i="51"/>
  <c r="G8" i="51"/>
  <c r="H8" i="6"/>
  <c r="G8" i="6"/>
  <c r="H37" i="7"/>
  <c r="G37" i="7"/>
  <c r="H36" i="7"/>
  <c r="G36" i="7"/>
  <c r="H35" i="7"/>
  <c r="G35" i="7"/>
  <c r="H34" i="7"/>
  <c r="G34" i="7"/>
  <c r="H33" i="7"/>
  <c r="G33" i="7"/>
  <c r="H32" i="7"/>
  <c r="G32" i="7"/>
  <c r="H31" i="7"/>
  <c r="G31" i="7"/>
  <c r="H37" i="8"/>
  <c r="G37" i="8"/>
  <c r="H36" i="8"/>
  <c r="G36" i="8"/>
  <c r="H35" i="8"/>
  <c r="G35" i="8"/>
  <c r="H34" i="8"/>
  <c r="G34" i="8"/>
  <c r="H33" i="8"/>
  <c r="G33" i="8"/>
  <c r="H32" i="8"/>
  <c r="G32" i="8"/>
  <c r="H31" i="8"/>
  <c r="G31" i="8"/>
  <c r="H37" i="9"/>
  <c r="G37" i="9"/>
  <c r="H36" i="9"/>
  <c r="G36" i="9"/>
  <c r="H35" i="9"/>
  <c r="G35" i="9"/>
  <c r="H34" i="9"/>
  <c r="G34" i="9"/>
  <c r="H33" i="9"/>
  <c r="G33" i="9"/>
  <c r="H32" i="9"/>
  <c r="G32" i="9"/>
  <c r="H31" i="9"/>
  <c r="G31" i="9"/>
  <c r="H37" i="11"/>
  <c r="G37" i="11"/>
  <c r="H36" i="11"/>
  <c r="G36" i="11"/>
  <c r="H35" i="11"/>
  <c r="G35" i="11"/>
  <c r="H34" i="11"/>
  <c r="G34" i="11"/>
  <c r="H33" i="11"/>
  <c r="G33" i="11"/>
  <c r="H32" i="11"/>
  <c r="G32" i="11"/>
  <c r="H31" i="11"/>
  <c r="G31" i="11"/>
  <c r="H37" i="12"/>
  <c r="G37" i="12"/>
  <c r="H36" i="12"/>
  <c r="G36" i="12"/>
  <c r="H35" i="12"/>
  <c r="G35" i="12"/>
  <c r="H34" i="12"/>
  <c r="G34" i="12"/>
  <c r="H33" i="12"/>
  <c r="G33" i="12"/>
  <c r="H32" i="12"/>
  <c r="G32" i="12"/>
  <c r="H31" i="12"/>
  <c r="G31" i="12"/>
  <c r="H37" i="14"/>
  <c r="G37" i="14"/>
  <c r="H36" i="14"/>
  <c r="G36" i="14"/>
  <c r="H35" i="14"/>
  <c r="G35" i="14"/>
  <c r="H34" i="14"/>
  <c r="G34" i="14"/>
  <c r="H33" i="14"/>
  <c r="G33" i="14"/>
  <c r="H32" i="14"/>
  <c r="G32" i="14"/>
  <c r="H31" i="14"/>
  <c r="G31" i="14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G31" i="15"/>
  <c r="H37" i="16"/>
  <c r="G37" i="16"/>
  <c r="H36" i="16"/>
  <c r="G36" i="16"/>
  <c r="H35" i="16"/>
  <c r="G35" i="16"/>
  <c r="H34" i="16"/>
  <c r="G34" i="16"/>
  <c r="H33" i="16"/>
  <c r="G33" i="16"/>
  <c r="H32" i="16"/>
  <c r="G32" i="16"/>
  <c r="H31" i="16"/>
  <c r="G31" i="16"/>
  <c r="H37" i="18"/>
  <c r="G37" i="18"/>
  <c r="H36" i="18"/>
  <c r="G36" i="18"/>
  <c r="H35" i="18"/>
  <c r="G35" i="18"/>
  <c r="H34" i="18"/>
  <c r="G34" i="18"/>
  <c r="H33" i="18"/>
  <c r="G33" i="18"/>
  <c r="H32" i="18"/>
  <c r="G32" i="18"/>
  <c r="H31" i="18"/>
  <c r="G31" i="18"/>
  <c r="H37" i="19"/>
  <c r="G37" i="19"/>
  <c r="H36" i="19"/>
  <c r="G36" i="19"/>
  <c r="H35" i="19"/>
  <c r="G35" i="19"/>
  <c r="H34" i="19"/>
  <c r="G34" i="19"/>
  <c r="H33" i="19"/>
  <c r="G33" i="19"/>
  <c r="H32" i="19"/>
  <c r="G32" i="19"/>
  <c r="H31" i="19"/>
  <c r="G31" i="19"/>
  <c r="H37" i="21"/>
  <c r="G37" i="21"/>
  <c r="H36" i="21"/>
  <c r="G36" i="21"/>
  <c r="H35" i="21"/>
  <c r="G35" i="21"/>
  <c r="H34" i="21"/>
  <c r="G34" i="21"/>
  <c r="H33" i="21"/>
  <c r="G33" i="21"/>
  <c r="H32" i="21"/>
  <c r="G32" i="21"/>
  <c r="H31" i="21"/>
  <c r="G31" i="21"/>
  <c r="H37" i="22"/>
  <c r="G37" i="22"/>
  <c r="H36" i="22"/>
  <c r="G36" i="22"/>
  <c r="H35" i="22"/>
  <c r="G35" i="22"/>
  <c r="H34" i="22"/>
  <c r="G34" i="22"/>
  <c r="H33" i="22"/>
  <c r="G33" i="22"/>
  <c r="H32" i="22"/>
  <c r="G32" i="22"/>
  <c r="H31" i="22"/>
  <c r="G31" i="22"/>
  <c r="H37" i="49"/>
  <c r="G37" i="49"/>
  <c r="H36" i="49"/>
  <c r="G36" i="49"/>
  <c r="H35" i="49"/>
  <c r="G35" i="49"/>
  <c r="H33" i="49"/>
  <c r="G33" i="49"/>
  <c r="H32" i="49"/>
  <c r="G32" i="49"/>
  <c r="H31" i="49"/>
  <c r="G31" i="49"/>
  <c r="H37" i="23"/>
  <c r="G37" i="23"/>
  <c r="H36" i="23"/>
  <c r="G36" i="23"/>
  <c r="H35" i="23"/>
  <c r="G35" i="23"/>
  <c r="H34" i="23"/>
  <c r="G34" i="23"/>
  <c r="H33" i="23"/>
  <c r="G33" i="23"/>
  <c r="H32" i="23"/>
  <c r="G32" i="23"/>
  <c r="H31" i="23"/>
  <c r="G31" i="23"/>
  <c r="H37" i="54"/>
  <c r="G37" i="54"/>
  <c r="H36" i="54"/>
  <c r="G36" i="54"/>
  <c r="H35" i="54"/>
  <c r="G35" i="54"/>
  <c r="H34" i="54"/>
  <c r="G34" i="54"/>
  <c r="H33" i="54"/>
  <c r="G33" i="54"/>
  <c r="H32" i="54"/>
  <c r="G32" i="54"/>
  <c r="H31" i="54"/>
  <c r="G31" i="54"/>
  <c r="H37" i="24"/>
  <c r="G37" i="24"/>
  <c r="H36" i="24"/>
  <c r="G36" i="24"/>
  <c r="H35" i="24"/>
  <c r="G35" i="24"/>
  <c r="H34" i="24"/>
  <c r="G34" i="24"/>
  <c r="H33" i="24"/>
  <c r="G33" i="24"/>
  <c r="H32" i="24"/>
  <c r="G32" i="24"/>
  <c r="H31" i="24"/>
  <c r="G31" i="24"/>
  <c r="H37" i="25"/>
  <c r="G37" i="25"/>
  <c r="H36" i="25"/>
  <c r="G36" i="25"/>
  <c r="H35" i="25"/>
  <c r="G35" i="25"/>
  <c r="H34" i="25"/>
  <c r="G34" i="25"/>
  <c r="H33" i="25"/>
  <c r="G33" i="25"/>
  <c r="H32" i="25"/>
  <c r="G32" i="25"/>
  <c r="H31" i="25"/>
  <c r="G31" i="25"/>
  <c r="H37" i="26"/>
  <c r="G37" i="26"/>
  <c r="H36" i="26"/>
  <c r="G36" i="26"/>
  <c r="H35" i="26"/>
  <c r="G35" i="26"/>
  <c r="H34" i="26"/>
  <c r="G34" i="26"/>
  <c r="H33" i="26"/>
  <c r="G33" i="26"/>
  <c r="H32" i="26"/>
  <c r="G32" i="26"/>
  <c r="H31" i="26"/>
  <c r="G31" i="26"/>
  <c r="H37" i="27"/>
  <c r="G37" i="27"/>
  <c r="H36" i="27"/>
  <c r="G36" i="27"/>
  <c r="H35" i="27"/>
  <c r="G35" i="27"/>
  <c r="H34" i="27"/>
  <c r="G34" i="27"/>
  <c r="H33" i="27"/>
  <c r="G33" i="27"/>
  <c r="H32" i="27"/>
  <c r="G32" i="27"/>
  <c r="H31" i="27"/>
  <c r="G31" i="27"/>
  <c r="H37" i="28"/>
  <c r="G37" i="28"/>
  <c r="H36" i="28"/>
  <c r="G36" i="28"/>
  <c r="H35" i="28"/>
  <c r="G35" i="28"/>
  <c r="H34" i="28"/>
  <c r="G34" i="28"/>
  <c r="H33" i="28"/>
  <c r="G33" i="28"/>
  <c r="H32" i="28"/>
  <c r="G32" i="28"/>
  <c r="H31" i="28"/>
  <c r="G31" i="28"/>
  <c r="H37" i="29"/>
  <c r="G37" i="29"/>
  <c r="H36" i="29"/>
  <c r="G36" i="29"/>
  <c r="H35" i="29"/>
  <c r="G35" i="29"/>
  <c r="H34" i="29"/>
  <c r="G34" i="29"/>
  <c r="H33" i="29"/>
  <c r="G33" i="29"/>
  <c r="H32" i="29"/>
  <c r="G32" i="29"/>
  <c r="H31" i="29"/>
  <c r="G31" i="29"/>
  <c r="H37" i="30"/>
  <c r="G37" i="30"/>
  <c r="H36" i="30"/>
  <c r="G36" i="30"/>
  <c r="H35" i="30"/>
  <c r="G35" i="30"/>
  <c r="H34" i="30"/>
  <c r="G34" i="30"/>
  <c r="H33" i="30"/>
  <c r="G33" i="30"/>
  <c r="H32" i="30"/>
  <c r="G32" i="30"/>
  <c r="H31" i="30"/>
  <c r="G31" i="30"/>
  <c r="H37" i="56"/>
  <c r="G37" i="56"/>
  <c r="H36" i="56"/>
  <c r="G36" i="56"/>
  <c r="H35" i="56"/>
  <c r="G35" i="56"/>
  <c r="H34" i="56"/>
  <c r="G34" i="56"/>
  <c r="H33" i="56"/>
  <c r="G33" i="56"/>
  <c r="H32" i="56"/>
  <c r="G32" i="56"/>
  <c r="H31" i="56"/>
  <c r="G31" i="56"/>
  <c r="H37" i="32"/>
  <c r="G37" i="32"/>
  <c r="H36" i="32"/>
  <c r="G36" i="32"/>
  <c r="H35" i="32"/>
  <c r="G35" i="32"/>
  <c r="H34" i="32"/>
  <c r="G34" i="32"/>
  <c r="H33" i="32"/>
  <c r="G33" i="32"/>
  <c r="H32" i="32"/>
  <c r="G32" i="32"/>
  <c r="H31" i="32"/>
  <c r="G31" i="32"/>
  <c r="H37" i="33"/>
  <c r="G37" i="33"/>
  <c r="H36" i="33"/>
  <c r="G36" i="33"/>
  <c r="H35" i="33"/>
  <c r="G35" i="33"/>
  <c r="H34" i="33"/>
  <c r="G34" i="33"/>
  <c r="H33" i="33"/>
  <c r="G33" i="33"/>
  <c r="H32" i="33"/>
  <c r="G32" i="33"/>
  <c r="H31" i="33"/>
  <c r="G31" i="33"/>
  <c r="H37" i="34"/>
  <c r="G37" i="34"/>
  <c r="H36" i="34"/>
  <c r="G36" i="34"/>
  <c r="H35" i="34"/>
  <c r="G35" i="34"/>
  <c r="H34" i="34"/>
  <c r="G34" i="34"/>
  <c r="H33" i="34"/>
  <c r="G33" i="34"/>
  <c r="H32" i="34"/>
  <c r="G32" i="34"/>
  <c r="H31" i="34"/>
  <c r="G31" i="34"/>
  <c r="H37" i="35"/>
  <c r="G37" i="35"/>
  <c r="H36" i="35"/>
  <c r="G36" i="35"/>
  <c r="H35" i="35"/>
  <c r="G35" i="35"/>
  <c r="H34" i="35"/>
  <c r="G34" i="35"/>
  <c r="H33" i="35"/>
  <c r="G33" i="35"/>
  <c r="H32" i="35"/>
  <c r="G32" i="35"/>
  <c r="H31" i="35"/>
  <c r="G31" i="35"/>
  <c r="H37" i="36"/>
  <c r="G37" i="36"/>
  <c r="H36" i="36"/>
  <c r="G36" i="36"/>
  <c r="H35" i="36"/>
  <c r="G35" i="36"/>
  <c r="H34" i="36"/>
  <c r="G34" i="36"/>
  <c r="H33" i="36"/>
  <c r="G33" i="36"/>
  <c r="H32" i="36"/>
  <c r="G32" i="36"/>
  <c r="H31" i="36"/>
  <c r="G31" i="36"/>
  <c r="H37" i="37"/>
  <c r="G37" i="37"/>
  <c r="H36" i="37"/>
  <c r="G36" i="37"/>
  <c r="H35" i="37"/>
  <c r="G35" i="37"/>
  <c r="H34" i="37"/>
  <c r="G34" i="37"/>
  <c r="H33" i="37"/>
  <c r="G33" i="37"/>
  <c r="H32" i="37"/>
  <c r="G32" i="37"/>
  <c r="H31" i="37"/>
  <c r="G31" i="37"/>
  <c r="H37" i="38"/>
  <c r="G37" i="38"/>
  <c r="H36" i="38"/>
  <c r="G36" i="38"/>
  <c r="H35" i="38"/>
  <c r="G35" i="38"/>
  <c r="H34" i="38"/>
  <c r="G34" i="38"/>
  <c r="H33" i="38"/>
  <c r="G33" i="38"/>
  <c r="H32" i="38"/>
  <c r="G32" i="38"/>
  <c r="H31" i="38"/>
  <c r="G31" i="38"/>
  <c r="H37" i="39"/>
  <c r="G37" i="39"/>
  <c r="H36" i="39"/>
  <c r="G36" i="39"/>
  <c r="H35" i="39"/>
  <c r="G35" i="39"/>
  <c r="H34" i="39"/>
  <c r="G34" i="39"/>
  <c r="H33" i="39"/>
  <c r="G33" i="39"/>
  <c r="H32" i="39"/>
  <c r="G32" i="39"/>
  <c r="H31" i="39"/>
  <c r="G31" i="39"/>
  <c r="H37" i="50"/>
  <c r="G37" i="50"/>
  <c r="H36" i="50"/>
  <c r="G36" i="50"/>
  <c r="H35" i="50"/>
  <c r="G35" i="50"/>
  <c r="H34" i="50"/>
  <c r="G34" i="50"/>
  <c r="H33" i="50"/>
  <c r="G33" i="50"/>
  <c r="H32" i="50"/>
  <c r="G32" i="50"/>
  <c r="H31" i="50"/>
  <c r="G31" i="50"/>
  <c r="H37" i="40"/>
  <c r="G37" i="40"/>
  <c r="H36" i="40"/>
  <c r="G36" i="40"/>
  <c r="H35" i="40"/>
  <c r="G35" i="40"/>
  <c r="H34" i="40"/>
  <c r="G34" i="40"/>
  <c r="H33" i="40"/>
  <c r="G33" i="40"/>
  <c r="H32" i="40"/>
  <c r="G32" i="40"/>
  <c r="H31" i="40"/>
  <c r="G31" i="40"/>
  <c r="H37" i="41"/>
  <c r="G37" i="41"/>
  <c r="H36" i="41"/>
  <c r="G36" i="41"/>
  <c r="H35" i="41"/>
  <c r="G35" i="41"/>
  <c r="H34" i="41"/>
  <c r="G34" i="41"/>
  <c r="H33" i="41"/>
  <c r="G33" i="41"/>
  <c r="H32" i="41"/>
  <c r="G32" i="41"/>
  <c r="H31" i="41"/>
  <c r="G31" i="41"/>
  <c r="H37" i="42"/>
  <c r="G37" i="42"/>
  <c r="H36" i="42"/>
  <c r="G36" i="42"/>
  <c r="H35" i="42"/>
  <c r="G35" i="42"/>
  <c r="H34" i="42"/>
  <c r="G34" i="42"/>
  <c r="H33" i="42"/>
  <c r="G33" i="42"/>
  <c r="H32" i="42"/>
  <c r="G32" i="42"/>
  <c r="H31" i="42"/>
  <c r="G31" i="42"/>
  <c r="H37" i="43"/>
  <c r="G37" i="43"/>
  <c r="H36" i="43"/>
  <c r="G36" i="43"/>
  <c r="H35" i="43"/>
  <c r="G35" i="43"/>
  <c r="H34" i="43"/>
  <c r="G34" i="43"/>
  <c r="H33" i="43"/>
  <c r="G33" i="43"/>
  <c r="H32" i="43"/>
  <c r="G32" i="43"/>
  <c r="H31" i="43"/>
  <c r="G31" i="43"/>
  <c r="H37" i="51"/>
  <c r="G37" i="51"/>
  <c r="H36" i="51"/>
  <c r="G36" i="51"/>
  <c r="H35" i="51"/>
  <c r="G35" i="51"/>
  <c r="H34" i="51"/>
  <c r="G34" i="51"/>
  <c r="H33" i="51"/>
  <c r="G33" i="51"/>
  <c r="H32" i="51"/>
  <c r="G32" i="51"/>
  <c r="H31" i="51"/>
  <c r="G31" i="51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G10" i="8"/>
  <c r="H10" i="8"/>
  <c r="G11" i="8"/>
  <c r="H11" i="8"/>
  <c r="G12" i="8"/>
  <c r="H12" i="8"/>
  <c r="G13" i="8"/>
  <c r="H13" i="8"/>
  <c r="G14" i="8"/>
  <c r="H14" i="8"/>
  <c r="G15" i="8"/>
  <c r="H15" i="8"/>
  <c r="G16" i="8"/>
  <c r="H16" i="8"/>
  <c r="G17" i="8"/>
  <c r="H17" i="8"/>
  <c r="G18" i="8"/>
  <c r="H18" i="8"/>
  <c r="G19" i="8"/>
  <c r="H19" i="8"/>
  <c r="G20" i="8"/>
  <c r="H20" i="8"/>
  <c r="G21" i="8"/>
  <c r="H21" i="8"/>
  <c r="G22" i="8"/>
  <c r="H22" i="8"/>
  <c r="G23" i="8"/>
  <c r="H23" i="8"/>
  <c r="G24" i="8"/>
  <c r="H24" i="8"/>
  <c r="G25" i="8"/>
  <c r="H25" i="8"/>
  <c r="G26" i="8"/>
  <c r="H26" i="8"/>
  <c r="G27" i="8"/>
  <c r="H27" i="8"/>
  <c r="G28" i="8"/>
  <c r="H28" i="8"/>
  <c r="G29" i="8"/>
  <c r="H29" i="8"/>
  <c r="G10" i="9"/>
  <c r="H10" i="9"/>
  <c r="G11" i="9"/>
  <c r="H11" i="9"/>
  <c r="G12" i="9"/>
  <c r="H12" i="9"/>
  <c r="G13" i="9"/>
  <c r="H13" i="9"/>
  <c r="G14" i="9"/>
  <c r="H14" i="9"/>
  <c r="G15" i="9"/>
  <c r="H15" i="9"/>
  <c r="G16" i="9"/>
  <c r="H16" i="9"/>
  <c r="G17" i="9"/>
  <c r="H17" i="9"/>
  <c r="G18" i="9"/>
  <c r="H18" i="9"/>
  <c r="G19" i="9"/>
  <c r="H19" i="9"/>
  <c r="G20" i="9"/>
  <c r="H20" i="9"/>
  <c r="G21" i="9"/>
  <c r="H21" i="9"/>
  <c r="G22" i="9"/>
  <c r="H22" i="9"/>
  <c r="G23" i="9"/>
  <c r="H23" i="9"/>
  <c r="G24" i="9"/>
  <c r="H24" i="9"/>
  <c r="G25" i="9"/>
  <c r="H25" i="9"/>
  <c r="G26" i="9"/>
  <c r="H26" i="9"/>
  <c r="G27" i="9"/>
  <c r="H27" i="9"/>
  <c r="G28" i="9"/>
  <c r="H28" i="9"/>
  <c r="G29" i="9"/>
  <c r="H29" i="9"/>
  <c r="G10" i="11"/>
  <c r="H10" i="11"/>
  <c r="G11" i="11"/>
  <c r="H11" i="11"/>
  <c r="G12" i="11"/>
  <c r="H12" i="11"/>
  <c r="G13" i="11"/>
  <c r="H13" i="11"/>
  <c r="G14" i="11"/>
  <c r="H14" i="11"/>
  <c r="G15" i="11"/>
  <c r="H15" i="11"/>
  <c r="G16" i="11"/>
  <c r="H16" i="11"/>
  <c r="G17" i="11"/>
  <c r="H17" i="11"/>
  <c r="G18" i="11"/>
  <c r="H18" i="11"/>
  <c r="G19" i="11"/>
  <c r="H19" i="11"/>
  <c r="G20" i="11"/>
  <c r="H20" i="11"/>
  <c r="G21" i="11"/>
  <c r="H21" i="11"/>
  <c r="G22" i="11"/>
  <c r="H22" i="11"/>
  <c r="G23" i="11"/>
  <c r="H23" i="11"/>
  <c r="G24" i="11"/>
  <c r="H24" i="11"/>
  <c r="G25" i="11"/>
  <c r="H25" i="11"/>
  <c r="G26" i="11"/>
  <c r="H26" i="11"/>
  <c r="G27" i="11"/>
  <c r="H27" i="11"/>
  <c r="G28" i="11"/>
  <c r="H28" i="11"/>
  <c r="G29" i="11"/>
  <c r="H29" i="11"/>
  <c r="G10" i="12"/>
  <c r="H10" i="12"/>
  <c r="G11" i="12"/>
  <c r="H11" i="12"/>
  <c r="G12" i="12"/>
  <c r="H12" i="12"/>
  <c r="G13" i="12"/>
  <c r="H13" i="12"/>
  <c r="G14" i="12"/>
  <c r="H14" i="12"/>
  <c r="G15" i="12"/>
  <c r="H15" i="12"/>
  <c r="G16" i="12"/>
  <c r="H16" i="12"/>
  <c r="G17" i="12"/>
  <c r="H17" i="12"/>
  <c r="G18" i="12"/>
  <c r="H18" i="12"/>
  <c r="G19" i="12"/>
  <c r="H19" i="12"/>
  <c r="G20" i="12"/>
  <c r="H20" i="12"/>
  <c r="G21" i="12"/>
  <c r="H21" i="12"/>
  <c r="G22" i="12"/>
  <c r="H22" i="12"/>
  <c r="G23" i="12"/>
  <c r="H23" i="12"/>
  <c r="G24" i="12"/>
  <c r="H24" i="12"/>
  <c r="G25" i="12"/>
  <c r="H25" i="12"/>
  <c r="G26" i="12"/>
  <c r="H26" i="12"/>
  <c r="G27" i="12"/>
  <c r="H27" i="12"/>
  <c r="G28" i="12"/>
  <c r="H28" i="12"/>
  <c r="G29" i="12"/>
  <c r="H29" i="12"/>
  <c r="G10" i="14"/>
  <c r="H10" i="14"/>
  <c r="G11" i="14"/>
  <c r="H11" i="14"/>
  <c r="G12" i="14"/>
  <c r="H12" i="14"/>
  <c r="G13" i="14"/>
  <c r="H13" i="14"/>
  <c r="G14" i="14"/>
  <c r="H14" i="14"/>
  <c r="G15" i="14"/>
  <c r="H15" i="14"/>
  <c r="G16" i="14"/>
  <c r="H16" i="14"/>
  <c r="G17" i="14"/>
  <c r="H17" i="14"/>
  <c r="G18" i="14"/>
  <c r="H18" i="14"/>
  <c r="G19" i="14"/>
  <c r="H19" i="14"/>
  <c r="G20" i="14"/>
  <c r="H20" i="14"/>
  <c r="G21" i="14"/>
  <c r="H21" i="14"/>
  <c r="G22" i="14"/>
  <c r="H22" i="14"/>
  <c r="G23" i="14"/>
  <c r="H23" i="14"/>
  <c r="G24" i="14"/>
  <c r="H24" i="14"/>
  <c r="G25" i="14"/>
  <c r="H25" i="14"/>
  <c r="G26" i="14"/>
  <c r="H26" i="14"/>
  <c r="G27" i="14"/>
  <c r="H27" i="14"/>
  <c r="G28" i="14"/>
  <c r="H28" i="14"/>
  <c r="G29" i="14"/>
  <c r="H29" i="14"/>
  <c r="G10" i="15"/>
  <c r="H10" i="15"/>
  <c r="G11" i="15"/>
  <c r="H11" i="15"/>
  <c r="G12" i="15"/>
  <c r="H12" i="15"/>
  <c r="G13" i="15"/>
  <c r="H13" i="15"/>
  <c r="G14" i="15"/>
  <c r="H14" i="15"/>
  <c r="G15" i="15"/>
  <c r="H15" i="15"/>
  <c r="G16" i="15"/>
  <c r="H16" i="15"/>
  <c r="G17" i="15"/>
  <c r="H17" i="15"/>
  <c r="G18" i="15"/>
  <c r="H18" i="15"/>
  <c r="G19" i="15"/>
  <c r="H19" i="15"/>
  <c r="G20" i="15"/>
  <c r="H20" i="15"/>
  <c r="G21" i="15"/>
  <c r="H21" i="15"/>
  <c r="G22" i="15"/>
  <c r="H22" i="15"/>
  <c r="G23" i="15"/>
  <c r="H23" i="15"/>
  <c r="G24" i="15"/>
  <c r="H24" i="15"/>
  <c r="G25" i="15"/>
  <c r="H25" i="15"/>
  <c r="G26" i="15"/>
  <c r="H26" i="15"/>
  <c r="G27" i="15"/>
  <c r="H27" i="15"/>
  <c r="G28" i="15"/>
  <c r="H28" i="15"/>
  <c r="G29" i="15"/>
  <c r="H29" i="15"/>
  <c r="G10" i="16"/>
  <c r="H10" i="16"/>
  <c r="G11" i="16"/>
  <c r="H11" i="16"/>
  <c r="G12" i="16"/>
  <c r="H12" i="16"/>
  <c r="G13" i="16"/>
  <c r="H13" i="16"/>
  <c r="G14" i="16"/>
  <c r="H14" i="16"/>
  <c r="G15" i="16"/>
  <c r="H15" i="16"/>
  <c r="G16" i="16"/>
  <c r="H16" i="16"/>
  <c r="G17" i="16"/>
  <c r="H17" i="16"/>
  <c r="G18" i="16"/>
  <c r="H18" i="16"/>
  <c r="G19" i="16"/>
  <c r="H19" i="16"/>
  <c r="G20" i="16"/>
  <c r="H20" i="16"/>
  <c r="G21" i="16"/>
  <c r="H21" i="16"/>
  <c r="G22" i="16"/>
  <c r="H22" i="16"/>
  <c r="G23" i="16"/>
  <c r="H23" i="16"/>
  <c r="G24" i="16"/>
  <c r="H24" i="16"/>
  <c r="G25" i="16"/>
  <c r="H25" i="16"/>
  <c r="G26" i="16"/>
  <c r="H26" i="16"/>
  <c r="G27" i="16"/>
  <c r="H27" i="16"/>
  <c r="G28" i="16"/>
  <c r="H28" i="16"/>
  <c r="G29" i="16"/>
  <c r="H29" i="16"/>
  <c r="G10" i="18"/>
  <c r="H10" i="18"/>
  <c r="G11" i="18"/>
  <c r="H11" i="18"/>
  <c r="G12" i="18"/>
  <c r="H12" i="18"/>
  <c r="G13" i="18"/>
  <c r="H13" i="18"/>
  <c r="G14" i="18"/>
  <c r="H14" i="18"/>
  <c r="G15" i="18"/>
  <c r="H15" i="18"/>
  <c r="G16" i="18"/>
  <c r="H16" i="18"/>
  <c r="G17" i="18"/>
  <c r="H17" i="18"/>
  <c r="G18" i="18"/>
  <c r="H18" i="18"/>
  <c r="G19" i="18"/>
  <c r="H19" i="18"/>
  <c r="G20" i="18"/>
  <c r="H20" i="18"/>
  <c r="G21" i="18"/>
  <c r="H21" i="18"/>
  <c r="G22" i="18"/>
  <c r="H22" i="18"/>
  <c r="G23" i="18"/>
  <c r="H23" i="18"/>
  <c r="G24" i="18"/>
  <c r="H24" i="18"/>
  <c r="G25" i="18"/>
  <c r="H25" i="18"/>
  <c r="G26" i="18"/>
  <c r="H26" i="18"/>
  <c r="G27" i="18"/>
  <c r="H27" i="18"/>
  <c r="G28" i="18"/>
  <c r="H28" i="18"/>
  <c r="G29" i="18"/>
  <c r="H29" i="18"/>
  <c r="G10" i="19"/>
  <c r="H10" i="19"/>
  <c r="G11" i="19"/>
  <c r="H11" i="19"/>
  <c r="G12" i="19"/>
  <c r="H12" i="19"/>
  <c r="G13" i="19"/>
  <c r="H13" i="19"/>
  <c r="G14" i="19"/>
  <c r="H14" i="19"/>
  <c r="G15" i="19"/>
  <c r="H15" i="19"/>
  <c r="G16" i="19"/>
  <c r="H16" i="19"/>
  <c r="G17" i="19"/>
  <c r="H17" i="19"/>
  <c r="G18" i="19"/>
  <c r="H18" i="19"/>
  <c r="G19" i="19"/>
  <c r="H19" i="19"/>
  <c r="G20" i="19"/>
  <c r="H20" i="19"/>
  <c r="G21" i="19"/>
  <c r="H21" i="19"/>
  <c r="G22" i="19"/>
  <c r="H22" i="19"/>
  <c r="G23" i="19"/>
  <c r="H23" i="19"/>
  <c r="G24" i="19"/>
  <c r="H24" i="19"/>
  <c r="G25" i="19"/>
  <c r="H25" i="19"/>
  <c r="G26" i="19"/>
  <c r="H26" i="19"/>
  <c r="G27" i="19"/>
  <c r="H27" i="19"/>
  <c r="G28" i="19"/>
  <c r="H28" i="19"/>
  <c r="G29" i="19"/>
  <c r="H29" i="19"/>
  <c r="G10" i="21"/>
  <c r="H10" i="21"/>
  <c r="G11" i="21"/>
  <c r="H11" i="21"/>
  <c r="G12" i="21"/>
  <c r="H12" i="21"/>
  <c r="G13" i="21"/>
  <c r="H13" i="21"/>
  <c r="G14" i="21"/>
  <c r="H14" i="21"/>
  <c r="G15" i="21"/>
  <c r="H15" i="21"/>
  <c r="G16" i="21"/>
  <c r="H16" i="21"/>
  <c r="G17" i="21"/>
  <c r="H17" i="21"/>
  <c r="G18" i="21"/>
  <c r="H18" i="21"/>
  <c r="G19" i="21"/>
  <c r="H19" i="21"/>
  <c r="G20" i="21"/>
  <c r="H20" i="21"/>
  <c r="G21" i="21"/>
  <c r="H21" i="21"/>
  <c r="G22" i="21"/>
  <c r="H22" i="21"/>
  <c r="G23" i="21"/>
  <c r="H23" i="21"/>
  <c r="G24" i="21"/>
  <c r="H24" i="21"/>
  <c r="G25" i="21"/>
  <c r="H25" i="21"/>
  <c r="G26" i="21"/>
  <c r="H26" i="21"/>
  <c r="G27" i="21"/>
  <c r="H27" i="21"/>
  <c r="G28" i="21"/>
  <c r="H28" i="21"/>
  <c r="G29" i="21"/>
  <c r="H29" i="21"/>
  <c r="G10" i="22"/>
  <c r="H10" i="22"/>
  <c r="G11" i="22"/>
  <c r="H11" i="22"/>
  <c r="G12" i="22"/>
  <c r="H12" i="22"/>
  <c r="G13" i="22"/>
  <c r="H13" i="22"/>
  <c r="G14" i="22"/>
  <c r="H14" i="22"/>
  <c r="G15" i="22"/>
  <c r="H15" i="22"/>
  <c r="G16" i="22"/>
  <c r="H16" i="22"/>
  <c r="G17" i="22"/>
  <c r="H17" i="22"/>
  <c r="G18" i="22"/>
  <c r="H18" i="22"/>
  <c r="G19" i="22"/>
  <c r="H19" i="22"/>
  <c r="G20" i="22"/>
  <c r="H20" i="22"/>
  <c r="G21" i="22"/>
  <c r="H21" i="22"/>
  <c r="G22" i="22"/>
  <c r="H22" i="22"/>
  <c r="G23" i="22"/>
  <c r="H23" i="22"/>
  <c r="G24" i="22"/>
  <c r="H24" i="22"/>
  <c r="G25" i="22"/>
  <c r="H25" i="22"/>
  <c r="G26" i="22"/>
  <c r="H26" i="22"/>
  <c r="G27" i="22"/>
  <c r="H27" i="22"/>
  <c r="G28" i="22"/>
  <c r="H28" i="22"/>
  <c r="G29" i="22"/>
  <c r="H29" i="22"/>
  <c r="G10" i="49"/>
  <c r="H10" i="49"/>
  <c r="G11" i="49"/>
  <c r="H11" i="49"/>
  <c r="G12" i="49"/>
  <c r="H12" i="49"/>
  <c r="G13" i="49"/>
  <c r="H13" i="49"/>
  <c r="G14" i="49"/>
  <c r="H14" i="49"/>
  <c r="G15" i="49"/>
  <c r="H15" i="49"/>
  <c r="G16" i="49"/>
  <c r="H16" i="49"/>
  <c r="G17" i="49"/>
  <c r="H17" i="49"/>
  <c r="G18" i="49"/>
  <c r="H18" i="49"/>
  <c r="G19" i="49"/>
  <c r="H19" i="49"/>
  <c r="G20" i="49"/>
  <c r="H20" i="49"/>
  <c r="G21" i="49"/>
  <c r="H21" i="49"/>
  <c r="G22" i="49"/>
  <c r="H22" i="49"/>
  <c r="G23" i="49"/>
  <c r="H23" i="49"/>
  <c r="G24" i="49"/>
  <c r="H24" i="49"/>
  <c r="G25" i="49"/>
  <c r="H25" i="49"/>
  <c r="G26" i="49"/>
  <c r="H26" i="49"/>
  <c r="G27" i="49"/>
  <c r="H27" i="49"/>
  <c r="G28" i="49"/>
  <c r="H28" i="49"/>
  <c r="G29" i="49"/>
  <c r="H29" i="49"/>
  <c r="G10" i="23"/>
  <c r="H10" i="23"/>
  <c r="G11" i="23"/>
  <c r="H11" i="23"/>
  <c r="G12" i="23"/>
  <c r="H12" i="23"/>
  <c r="G13" i="23"/>
  <c r="H13" i="23"/>
  <c r="G14" i="23"/>
  <c r="H14" i="23"/>
  <c r="G15" i="23"/>
  <c r="H15" i="23"/>
  <c r="G16" i="23"/>
  <c r="H16" i="23"/>
  <c r="G17" i="23"/>
  <c r="H17" i="23"/>
  <c r="G18" i="23"/>
  <c r="H18" i="23"/>
  <c r="G19" i="23"/>
  <c r="H19" i="23"/>
  <c r="G20" i="23"/>
  <c r="H20" i="23"/>
  <c r="G21" i="23"/>
  <c r="H21" i="23"/>
  <c r="G22" i="23"/>
  <c r="H22" i="23"/>
  <c r="G23" i="23"/>
  <c r="H23" i="23"/>
  <c r="G24" i="23"/>
  <c r="H24" i="23"/>
  <c r="G25" i="23"/>
  <c r="H25" i="23"/>
  <c r="G26" i="23"/>
  <c r="H26" i="23"/>
  <c r="G27" i="23"/>
  <c r="H27" i="23"/>
  <c r="G28" i="23"/>
  <c r="H28" i="23"/>
  <c r="G29" i="23"/>
  <c r="H29" i="23"/>
  <c r="G10" i="54"/>
  <c r="H10" i="54"/>
  <c r="G11" i="54"/>
  <c r="H11" i="54"/>
  <c r="G12" i="54"/>
  <c r="H12" i="54"/>
  <c r="G13" i="54"/>
  <c r="H13" i="54"/>
  <c r="G14" i="54"/>
  <c r="H14" i="54"/>
  <c r="G15" i="54"/>
  <c r="H15" i="54"/>
  <c r="G16" i="54"/>
  <c r="H16" i="54"/>
  <c r="G17" i="54"/>
  <c r="H17" i="54"/>
  <c r="G18" i="54"/>
  <c r="H18" i="54"/>
  <c r="G19" i="54"/>
  <c r="H19" i="54"/>
  <c r="G20" i="54"/>
  <c r="H20" i="54"/>
  <c r="G21" i="54"/>
  <c r="H21" i="54"/>
  <c r="G22" i="54"/>
  <c r="H22" i="54"/>
  <c r="G23" i="54"/>
  <c r="H23" i="54"/>
  <c r="G24" i="54"/>
  <c r="H24" i="54"/>
  <c r="G25" i="54"/>
  <c r="H25" i="54"/>
  <c r="G26" i="54"/>
  <c r="H26" i="54"/>
  <c r="G27" i="54"/>
  <c r="H27" i="54"/>
  <c r="H28" i="54"/>
  <c r="G29" i="54"/>
  <c r="H29" i="54"/>
  <c r="G10" i="24"/>
  <c r="H10" i="24"/>
  <c r="G11" i="24"/>
  <c r="H11" i="24"/>
  <c r="G12" i="24"/>
  <c r="H12" i="24"/>
  <c r="G13" i="24"/>
  <c r="H13" i="24"/>
  <c r="G14" i="24"/>
  <c r="H14" i="24"/>
  <c r="G15" i="24"/>
  <c r="H15" i="24"/>
  <c r="G16" i="24"/>
  <c r="H16" i="24"/>
  <c r="G17" i="24"/>
  <c r="H17" i="24"/>
  <c r="G18" i="24"/>
  <c r="H18" i="24"/>
  <c r="G19" i="24"/>
  <c r="H19" i="24"/>
  <c r="G20" i="24"/>
  <c r="H20" i="24"/>
  <c r="G21" i="24"/>
  <c r="H21" i="24"/>
  <c r="G22" i="24"/>
  <c r="H22" i="24"/>
  <c r="G23" i="24"/>
  <c r="H23" i="24"/>
  <c r="G24" i="24"/>
  <c r="H24" i="24"/>
  <c r="G25" i="24"/>
  <c r="H25" i="24"/>
  <c r="G26" i="24"/>
  <c r="H26" i="24"/>
  <c r="G27" i="24"/>
  <c r="H27" i="24"/>
  <c r="G28" i="24"/>
  <c r="H28" i="24"/>
  <c r="G29" i="24"/>
  <c r="H29" i="24"/>
  <c r="G10" i="25"/>
  <c r="H10" i="25"/>
  <c r="G11" i="25"/>
  <c r="H11" i="25"/>
  <c r="G12" i="25"/>
  <c r="H12" i="25"/>
  <c r="G13" i="25"/>
  <c r="H13" i="25"/>
  <c r="G14" i="25"/>
  <c r="H14" i="25"/>
  <c r="G15" i="25"/>
  <c r="H15" i="25"/>
  <c r="G16" i="25"/>
  <c r="H16" i="25"/>
  <c r="G17" i="25"/>
  <c r="H17" i="25"/>
  <c r="G18" i="25"/>
  <c r="H18" i="25"/>
  <c r="G19" i="25"/>
  <c r="H19" i="25"/>
  <c r="G20" i="25"/>
  <c r="H20" i="25"/>
  <c r="G21" i="25"/>
  <c r="H21" i="25"/>
  <c r="G22" i="25"/>
  <c r="H22" i="25"/>
  <c r="G23" i="25"/>
  <c r="H23" i="25"/>
  <c r="G24" i="25"/>
  <c r="H24" i="25"/>
  <c r="G25" i="25"/>
  <c r="H25" i="25"/>
  <c r="G26" i="25"/>
  <c r="H26" i="25"/>
  <c r="G27" i="25"/>
  <c r="H27" i="25"/>
  <c r="G28" i="25"/>
  <c r="H28" i="25"/>
  <c r="G29" i="25"/>
  <c r="H29" i="25"/>
  <c r="G10" i="26"/>
  <c r="H10" i="26"/>
  <c r="G11" i="26"/>
  <c r="H11" i="26"/>
  <c r="G12" i="26"/>
  <c r="H12" i="26"/>
  <c r="G13" i="26"/>
  <c r="H13" i="26"/>
  <c r="G14" i="26"/>
  <c r="H14" i="26"/>
  <c r="G15" i="26"/>
  <c r="H15" i="26"/>
  <c r="G16" i="26"/>
  <c r="H16" i="26"/>
  <c r="G17" i="26"/>
  <c r="H17" i="26"/>
  <c r="G18" i="26"/>
  <c r="H18" i="26"/>
  <c r="G19" i="26"/>
  <c r="H19" i="26"/>
  <c r="G20" i="26"/>
  <c r="H20" i="26"/>
  <c r="G21" i="26"/>
  <c r="H21" i="26"/>
  <c r="G22" i="26"/>
  <c r="H22" i="26"/>
  <c r="G23" i="26"/>
  <c r="H23" i="26"/>
  <c r="G24" i="26"/>
  <c r="H24" i="26"/>
  <c r="G25" i="26"/>
  <c r="H25" i="26"/>
  <c r="G26" i="26"/>
  <c r="H26" i="26"/>
  <c r="G27" i="26"/>
  <c r="H27" i="26"/>
  <c r="G28" i="26"/>
  <c r="H28" i="26"/>
  <c r="G29" i="26"/>
  <c r="H29" i="26"/>
  <c r="G10" i="27"/>
  <c r="H10" i="27"/>
  <c r="G11" i="27"/>
  <c r="H11" i="27"/>
  <c r="G12" i="27"/>
  <c r="H12" i="27"/>
  <c r="G13" i="27"/>
  <c r="H13" i="27"/>
  <c r="G14" i="27"/>
  <c r="H14" i="27"/>
  <c r="G15" i="27"/>
  <c r="H15" i="27"/>
  <c r="G16" i="27"/>
  <c r="H16" i="27"/>
  <c r="G17" i="27"/>
  <c r="H17" i="27"/>
  <c r="G18" i="27"/>
  <c r="H18" i="27"/>
  <c r="G19" i="27"/>
  <c r="H19" i="27"/>
  <c r="G20" i="27"/>
  <c r="H20" i="27"/>
  <c r="G21" i="27"/>
  <c r="H21" i="27"/>
  <c r="G22" i="27"/>
  <c r="H22" i="27"/>
  <c r="G23" i="27"/>
  <c r="H23" i="27"/>
  <c r="G24" i="27"/>
  <c r="H24" i="27"/>
  <c r="G25" i="27"/>
  <c r="H25" i="27"/>
  <c r="G26" i="27"/>
  <c r="H26" i="27"/>
  <c r="G27" i="27"/>
  <c r="H27" i="27"/>
  <c r="G28" i="27"/>
  <c r="H28" i="27"/>
  <c r="G29" i="27"/>
  <c r="H29" i="27"/>
  <c r="G10" i="28"/>
  <c r="H10" i="28"/>
  <c r="G11" i="28"/>
  <c r="H11" i="28"/>
  <c r="G12" i="28"/>
  <c r="H12" i="28"/>
  <c r="G13" i="28"/>
  <c r="H13" i="28"/>
  <c r="G14" i="28"/>
  <c r="H14" i="28"/>
  <c r="G15" i="28"/>
  <c r="H15" i="28"/>
  <c r="G16" i="28"/>
  <c r="H16" i="28"/>
  <c r="G17" i="28"/>
  <c r="H17" i="28"/>
  <c r="G18" i="28"/>
  <c r="H18" i="28"/>
  <c r="G19" i="28"/>
  <c r="H19" i="28"/>
  <c r="G20" i="28"/>
  <c r="H20" i="28"/>
  <c r="G21" i="28"/>
  <c r="H21" i="28"/>
  <c r="G22" i="28"/>
  <c r="H22" i="28"/>
  <c r="G23" i="28"/>
  <c r="H23" i="28"/>
  <c r="G24" i="28"/>
  <c r="H24" i="28"/>
  <c r="G25" i="28"/>
  <c r="H25" i="28"/>
  <c r="G26" i="28"/>
  <c r="H26" i="28"/>
  <c r="G27" i="28"/>
  <c r="H27" i="28"/>
  <c r="G28" i="28"/>
  <c r="H28" i="28"/>
  <c r="G29" i="28"/>
  <c r="H29" i="28"/>
  <c r="G10" i="29"/>
  <c r="H10" i="29"/>
  <c r="G11" i="29"/>
  <c r="H11" i="29"/>
  <c r="G12" i="29"/>
  <c r="H12" i="29"/>
  <c r="G13" i="29"/>
  <c r="H13" i="29"/>
  <c r="G14" i="29"/>
  <c r="H14" i="29"/>
  <c r="G15" i="29"/>
  <c r="H15" i="29"/>
  <c r="G16" i="29"/>
  <c r="H16" i="29"/>
  <c r="G17" i="29"/>
  <c r="H17" i="29"/>
  <c r="G18" i="29"/>
  <c r="H18" i="29"/>
  <c r="G19" i="29"/>
  <c r="H19" i="29"/>
  <c r="G20" i="29"/>
  <c r="H20" i="29"/>
  <c r="G21" i="29"/>
  <c r="H21" i="29"/>
  <c r="G22" i="29"/>
  <c r="H22" i="29"/>
  <c r="G23" i="29"/>
  <c r="H23" i="29"/>
  <c r="G24" i="29"/>
  <c r="H24" i="29"/>
  <c r="G25" i="29"/>
  <c r="H25" i="29"/>
  <c r="G26" i="29"/>
  <c r="H26" i="29"/>
  <c r="G27" i="29"/>
  <c r="H27" i="29"/>
  <c r="G28" i="29"/>
  <c r="H28" i="29"/>
  <c r="G29" i="29"/>
  <c r="H29" i="29"/>
  <c r="G10" i="30"/>
  <c r="H10" i="30"/>
  <c r="G11" i="30"/>
  <c r="H11" i="30"/>
  <c r="G12" i="30"/>
  <c r="H12" i="30"/>
  <c r="G13" i="30"/>
  <c r="H13" i="30"/>
  <c r="G14" i="30"/>
  <c r="H14" i="30"/>
  <c r="G15" i="30"/>
  <c r="H15" i="30"/>
  <c r="G16" i="30"/>
  <c r="H16" i="30"/>
  <c r="G17" i="30"/>
  <c r="H17" i="30"/>
  <c r="G18" i="30"/>
  <c r="H18" i="30"/>
  <c r="G19" i="30"/>
  <c r="H19" i="30"/>
  <c r="G20" i="30"/>
  <c r="H20" i="30"/>
  <c r="G21" i="30"/>
  <c r="H21" i="30"/>
  <c r="G22" i="30"/>
  <c r="H22" i="30"/>
  <c r="G23" i="30"/>
  <c r="H23" i="30"/>
  <c r="G24" i="30"/>
  <c r="H24" i="30"/>
  <c r="G25" i="30"/>
  <c r="H25" i="30"/>
  <c r="G26" i="30"/>
  <c r="H26" i="30"/>
  <c r="G27" i="30"/>
  <c r="H27" i="30"/>
  <c r="G28" i="30"/>
  <c r="H28" i="30"/>
  <c r="G29" i="30"/>
  <c r="H29" i="30"/>
  <c r="G10" i="56"/>
  <c r="H10" i="56"/>
  <c r="G11" i="56"/>
  <c r="H11" i="56"/>
  <c r="G12" i="56"/>
  <c r="H12" i="56"/>
  <c r="G13" i="56"/>
  <c r="H13" i="56"/>
  <c r="G14" i="56"/>
  <c r="H14" i="56"/>
  <c r="G15" i="56"/>
  <c r="H15" i="56"/>
  <c r="G16" i="56"/>
  <c r="H16" i="56"/>
  <c r="G17" i="56"/>
  <c r="H17" i="56"/>
  <c r="G18" i="56"/>
  <c r="H18" i="56"/>
  <c r="G19" i="56"/>
  <c r="H19" i="56"/>
  <c r="G20" i="56"/>
  <c r="H20" i="56"/>
  <c r="G21" i="56"/>
  <c r="H21" i="56"/>
  <c r="G22" i="56"/>
  <c r="H22" i="56"/>
  <c r="G23" i="56"/>
  <c r="H23" i="56"/>
  <c r="G24" i="56"/>
  <c r="H24" i="56"/>
  <c r="G25" i="56"/>
  <c r="H25" i="56"/>
  <c r="G26" i="56"/>
  <c r="H26" i="56"/>
  <c r="G27" i="56"/>
  <c r="H27" i="56"/>
  <c r="G28" i="56"/>
  <c r="H28" i="56"/>
  <c r="G29" i="56"/>
  <c r="H29" i="56"/>
  <c r="G10" i="32"/>
  <c r="H10" i="32"/>
  <c r="G11" i="32"/>
  <c r="H11" i="32"/>
  <c r="G12" i="32"/>
  <c r="H12" i="32"/>
  <c r="G13" i="32"/>
  <c r="H13" i="32"/>
  <c r="G14" i="32"/>
  <c r="H14" i="32"/>
  <c r="G15" i="32"/>
  <c r="H15" i="32"/>
  <c r="G16" i="32"/>
  <c r="H16" i="32"/>
  <c r="G17" i="32"/>
  <c r="H17" i="32"/>
  <c r="G18" i="32"/>
  <c r="H18" i="32"/>
  <c r="G19" i="32"/>
  <c r="H19" i="32"/>
  <c r="G20" i="32"/>
  <c r="H20" i="32"/>
  <c r="G21" i="32"/>
  <c r="H21" i="32"/>
  <c r="G22" i="32"/>
  <c r="H22" i="32"/>
  <c r="G23" i="32"/>
  <c r="H23" i="32"/>
  <c r="G24" i="32"/>
  <c r="H24" i="32"/>
  <c r="G25" i="32"/>
  <c r="H25" i="32"/>
  <c r="G26" i="32"/>
  <c r="H26" i="32"/>
  <c r="G27" i="32"/>
  <c r="H27" i="32"/>
  <c r="G28" i="32"/>
  <c r="H28" i="32"/>
  <c r="G29" i="32"/>
  <c r="H29" i="32"/>
  <c r="G10" i="33"/>
  <c r="H10" i="33"/>
  <c r="G11" i="33"/>
  <c r="H11" i="33"/>
  <c r="G12" i="33"/>
  <c r="H12" i="33"/>
  <c r="G13" i="33"/>
  <c r="H13" i="33"/>
  <c r="G14" i="33"/>
  <c r="H14" i="33"/>
  <c r="G15" i="33"/>
  <c r="H15" i="33"/>
  <c r="G16" i="33"/>
  <c r="H16" i="33"/>
  <c r="G17" i="33"/>
  <c r="H17" i="33"/>
  <c r="G18" i="33"/>
  <c r="H18" i="33"/>
  <c r="G19" i="33"/>
  <c r="H19" i="33"/>
  <c r="G20" i="33"/>
  <c r="H20" i="33"/>
  <c r="G21" i="33"/>
  <c r="H21" i="33"/>
  <c r="G22" i="33"/>
  <c r="H22" i="33"/>
  <c r="G23" i="33"/>
  <c r="H23" i="33"/>
  <c r="G24" i="33"/>
  <c r="H24" i="33"/>
  <c r="G25" i="33"/>
  <c r="H25" i="33"/>
  <c r="G26" i="33"/>
  <c r="H26" i="33"/>
  <c r="G27" i="33"/>
  <c r="H27" i="33"/>
  <c r="G28" i="33"/>
  <c r="H28" i="33"/>
  <c r="G29" i="33"/>
  <c r="H29" i="33"/>
  <c r="G10" i="34"/>
  <c r="H10" i="34"/>
  <c r="G11" i="34"/>
  <c r="H11" i="34"/>
  <c r="G12" i="34"/>
  <c r="H12" i="34"/>
  <c r="G13" i="34"/>
  <c r="H13" i="34"/>
  <c r="G14" i="34"/>
  <c r="H14" i="34"/>
  <c r="G15" i="34"/>
  <c r="H15" i="34"/>
  <c r="G16" i="34"/>
  <c r="H16" i="34"/>
  <c r="G17" i="34"/>
  <c r="H17" i="34"/>
  <c r="G18" i="34"/>
  <c r="H18" i="34"/>
  <c r="G19" i="34"/>
  <c r="H19" i="34"/>
  <c r="G20" i="34"/>
  <c r="H20" i="34"/>
  <c r="G21" i="34"/>
  <c r="H21" i="34"/>
  <c r="G22" i="34"/>
  <c r="H22" i="34"/>
  <c r="G23" i="34"/>
  <c r="H23" i="34"/>
  <c r="G24" i="34"/>
  <c r="H24" i="34"/>
  <c r="G25" i="34"/>
  <c r="H25" i="34"/>
  <c r="G26" i="34"/>
  <c r="H26" i="34"/>
  <c r="G27" i="34"/>
  <c r="H27" i="34"/>
  <c r="G28" i="34"/>
  <c r="H28" i="34"/>
  <c r="G29" i="34"/>
  <c r="H29" i="34"/>
  <c r="G10" i="35"/>
  <c r="H10" i="35"/>
  <c r="G11" i="35"/>
  <c r="H11" i="35"/>
  <c r="G12" i="35"/>
  <c r="H12" i="35"/>
  <c r="G13" i="35"/>
  <c r="H13" i="35"/>
  <c r="G14" i="35"/>
  <c r="H14" i="35"/>
  <c r="G15" i="35"/>
  <c r="H15" i="35"/>
  <c r="G16" i="35"/>
  <c r="H16" i="35"/>
  <c r="G17" i="35"/>
  <c r="H17" i="35"/>
  <c r="G18" i="35"/>
  <c r="H18" i="35"/>
  <c r="G19" i="35"/>
  <c r="H19" i="35"/>
  <c r="G20" i="35"/>
  <c r="H20" i="35"/>
  <c r="G21" i="35"/>
  <c r="H21" i="35"/>
  <c r="G22" i="35"/>
  <c r="H22" i="35"/>
  <c r="G23" i="35"/>
  <c r="H23" i="35"/>
  <c r="G24" i="35"/>
  <c r="H24" i="35"/>
  <c r="G25" i="35"/>
  <c r="H25" i="35"/>
  <c r="G26" i="35"/>
  <c r="H26" i="35"/>
  <c r="G27" i="35"/>
  <c r="H27" i="35"/>
  <c r="G28" i="35"/>
  <c r="H28" i="35"/>
  <c r="G29" i="35"/>
  <c r="H29" i="35"/>
  <c r="G10" i="36"/>
  <c r="H10" i="36"/>
  <c r="G11" i="36"/>
  <c r="H11" i="36"/>
  <c r="G12" i="36"/>
  <c r="H12" i="36"/>
  <c r="G13" i="36"/>
  <c r="H13" i="36"/>
  <c r="G14" i="36"/>
  <c r="H14" i="36"/>
  <c r="G15" i="36"/>
  <c r="H15" i="36"/>
  <c r="G16" i="36"/>
  <c r="H16" i="36"/>
  <c r="G17" i="36"/>
  <c r="H17" i="36"/>
  <c r="G18" i="36"/>
  <c r="H18" i="36"/>
  <c r="G19" i="36"/>
  <c r="H19" i="36"/>
  <c r="G20" i="36"/>
  <c r="H20" i="36"/>
  <c r="G21" i="36"/>
  <c r="H21" i="36"/>
  <c r="G22" i="36"/>
  <c r="H22" i="36"/>
  <c r="G23" i="36"/>
  <c r="H23" i="36"/>
  <c r="G24" i="36"/>
  <c r="H24" i="36"/>
  <c r="G25" i="36"/>
  <c r="H25" i="36"/>
  <c r="G26" i="36"/>
  <c r="H26" i="36"/>
  <c r="G27" i="36"/>
  <c r="H27" i="36"/>
  <c r="G28" i="36"/>
  <c r="H28" i="36"/>
  <c r="G29" i="36"/>
  <c r="H29" i="36"/>
  <c r="G10" i="37"/>
  <c r="H10" i="37"/>
  <c r="G11" i="37"/>
  <c r="H11" i="37"/>
  <c r="G12" i="37"/>
  <c r="H12" i="37"/>
  <c r="G13" i="37"/>
  <c r="H13" i="37"/>
  <c r="G14" i="37"/>
  <c r="H14" i="37"/>
  <c r="G15" i="37"/>
  <c r="H15" i="37"/>
  <c r="G16" i="37"/>
  <c r="H16" i="37"/>
  <c r="G17" i="37"/>
  <c r="H17" i="37"/>
  <c r="G18" i="37"/>
  <c r="H18" i="37"/>
  <c r="G19" i="37"/>
  <c r="H19" i="37"/>
  <c r="G20" i="37"/>
  <c r="H20" i="37"/>
  <c r="G21" i="37"/>
  <c r="H21" i="37"/>
  <c r="G22" i="37"/>
  <c r="H22" i="37"/>
  <c r="G23" i="37"/>
  <c r="H23" i="37"/>
  <c r="G24" i="37"/>
  <c r="H24" i="37"/>
  <c r="G25" i="37"/>
  <c r="H25" i="37"/>
  <c r="G26" i="37"/>
  <c r="H26" i="37"/>
  <c r="G27" i="37"/>
  <c r="H27" i="37"/>
  <c r="G28" i="37"/>
  <c r="H28" i="37"/>
  <c r="G29" i="37"/>
  <c r="H29" i="37"/>
  <c r="G10" i="38"/>
  <c r="H10" i="38"/>
  <c r="G11" i="38"/>
  <c r="H11" i="38"/>
  <c r="G12" i="38"/>
  <c r="H12" i="38"/>
  <c r="G13" i="38"/>
  <c r="H13" i="38"/>
  <c r="G14" i="38"/>
  <c r="H14" i="38"/>
  <c r="G15" i="38"/>
  <c r="H15" i="38"/>
  <c r="G16" i="38"/>
  <c r="H16" i="38"/>
  <c r="G17" i="38"/>
  <c r="H17" i="38"/>
  <c r="G18" i="38"/>
  <c r="H18" i="38"/>
  <c r="G19" i="38"/>
  <c r="H19" i="38"/>
  <c r="G20" i="38"/>
  <c r="H20" i="38"/>
  <c r="G21" i="38"/>
  <c r="H21" i="38"/>
  <c r="G22" i="38"/>
  <c r="H22" i="38"/>
  <c r="G23" i="38"/>
  <c r="H23" i="38"/>
  <c r="G24" i="38"/>
  <c r="H24" i="38"/>
  <c r="G25" i="38"/>
  <c r="H25" i="38"/>
  <c r="G26" i="38"/>
  <c r="H26" i="38"/>
  <c r="G27" i="38"/>
  <c r="H27" i="38"/>
  <c r="G28" i="38"/>
  <c r="H28" i="38"/>
  <c r="G29" i="38"/>
  <c r="H29" i="38"/>
  <c r="G10" i="39"/>
  <c r="H10" i="39"/>
  <c r="G11" i="39"/>
  <c r="H11" i="39"/>
  <c r="G12" i="39"/>
  <c r="H12" i="39"/>
  <c r="G13" i="39"/>
  <c r="H13" i="39"/>
  <c r="G14" i="39"/>
  <c r="H14" i="39"/>
  <c r="G15" i="39"/>
  <c r="H15" i="39"/>
  <c r="G16" i="39"/>
  <c r="H16" i="39"/>
  <c r="G17" i="39"/>
  <c r="H17" i="39"/>
  <c r="G18" i="39"/>
  <c r="H18" i="39"/>
  <c r="G19" i="39"/>
  <c r="H19" i="39"/>
  <c r="G20" i="39"/>
  <c r="H20" i="39"/>
  <c r="G21" i="39"/>
  <c r="H21" i="39"/>
  <c r="G22" i="39"/>
  <c r="H22" i="39"/>
  <c r="G23" i="39"/>
  <c r="H23" i="39"/>
  <c r="G24" i="39"/>
  <c r="H24" i="39"/>
  <c r="G25" i="39"/>
  <c r="H25" i="39"/>
  <c r="G26" i="39"/>
  <c r="H26" i="39"/>
  <c r="G27" i="39"/>
  <c r="H27" i="39"/>
  <c r="G28" i="39"/>
  <c r="H28" i="39"/>
  <c r="G29" i="39"/>
  <c r="H29" i="39"/>
  <c r="G10" i="50"/>
  <c r="H10" i="50"/>
  <c r="G11" i="50"/>
  <c r="H11" i="50"/>
  <c r="G12" i="50"/>
  <c r="H12" i="50"/>
  <c r="G13" i="50"/>
  <c r="H13" i="50"/>
  <c r="G14" i="50"/>
  <c r="H14" i="50"/>
  <c r="G15" i="50"/>
  <c r="H15" i="50"/>
  <c r="G16" i="50"/>
  <c r="H16" i="50"/>
  <c r="G17" i="50"/>
  <c r="H17" i="50"/>
  <c r="G18" i="50"/>
  <c r="H18" i="50"/>
  <c r="G19" i="50"/>
  <c r="H19" i="50"/>
  <c r="G20" i="50"/>
  <c r="H20" i="50"/>
  <c r="G21" i="50"/>
  <c r="H21" i="50"/>
  <c r="G22" i="50"/>
  <c r="H22" i="50"/>
  <c r="G23" i="50"/>
  <c r="H23" i="50"/>
  <c r="G24" i="50"/>
  <c r="H24" i="50"/>
  <c r="G25" i="50"/>
  <c r="H25" i="50"/>
  <c r="G26" i="50"/>
  <c r="H26" i="50"/>
  <c r="G27" i="50"/>
  <c r="H27" i="50"/>
  <c r="G28" i="50"/>
  <c r="H28" i="50"/>
  <c r="G29" i="50"/>
  <c r="H29" i="50"/>
  <c r="G10" i="40"/>
  <c r="H10" i="40"/>
  <c r="G11" i="40"/>
  <c r="H11" i="40"/>
  <c r="G12" i="40"/>
  <c r="H12" i="40"/>
  <c r="G13" i="40"/>
  <c r="H13" i="40"/>
  <c r="G14" i="40"/>
  <c r="H14" i="40"/>
  <c r="G15" i="40"/>
  <c r="H15" i="40"/>
  <c r="G16" i="40"/>
  <c r="H16" i="40"/>
  <c r="G17" i="40"/>
  <c r="H17" i="40"/>
  <c r="G18" i="40"/>
  <c r="H18" i="40"/>
  <c r="G19" i="40"/>
  <c r="H19" i="40"/>
  <c r="G20" i="40"/>
  <c r="H20" i="40"/>
  <c r="G21" i="40"/>
  <c r="H21" i="40"/>
  <c r="G22" i="40"/>
  <c r="H22" i="40"/>
  <c r="G23" i="40"/>
  <c r="H23" i="40"/>
  <c r="G24" i="40"/>
  <c r="H24" i="40"/>
  <c r="G25" i="40"/>
  <c r="H25" i="40"/>
  <c r="G26" i="40"/>
  <c r="H26" i="40"/>
  <c r="G27" i="40"/>
  <c r="H27" i="40"/>
  <c r="G28" i="40"/>
  <c r="H28" i="40"/>
  <c r="G29" i="40"/>
  <c r="H29" i="40"/>
  <c r="G10" i="41"/>
  <c r="H10" i="41"/>
  <c r="G11" i="41"/>
  <c r="H11" i="41"/>
  <c r="G12" i="41"/>
  <c r="H12" i="41"/>
  <c r="G13" i="41"/>
  <c r="H13" i="41"/>
  <c r="G14" i="41"/>
  <c r="H14" i="41"/>
  <c r="G15" i="41"/>
  <c r="H15" i="41"/>
  <c r="G16" i="41"/>
  <c r="H16" i="41"/>
  <c r="G17" i="41"/>
  <c r="H17" i="41"/>
  <c r="G18" i="41"/>
  <c r="H18" i="41"/>
  <c r="G19" i="41"/>
  <c r="H19" i="41"/>
  <c r="G20" i="41"/>
  <c r="H20" i="41"/>
  <c r="G21" i="41"/>
  <c r="H21" i="41"/>
  <c r="G22" i="41"/>
  <c r="H22" i="41"/>
  <c r="G23" i="41"/>
  <c r="H23" i="41"/>
  <c r="G24" i="41"/>
  <c r="H24" i="41"/>
  <c r="G25" i="41"/>
  <c r="H25" i="41"/>
  <c r="G26" i="41"/>
  <c r="H26" i="41"/>
  <c r="G27" i="41"/>
  <c r="H27" i="41"/>
  <c r="G28" i="41"/>
  <c r="H28" i="41"/>
  <c r="G29" i="41"/>
  <c r="H29" i="41"/>
  <c r="G10" i="42"/>
  <c r="H10" i="42"/>
  <c r="G11" i="42"/>
  <c r="H11" i="42"/>
  <c r="G12" i="42"/>
  <c r="H12" i="42"/>
  <c r="G13" i="42"/>
  <c r="H13" i="42"/>
  <c r="G14" i="42"/>
  <c r="H14" i="42"/>
  <c r="G15" i="42"/>
  <c r="H15" i="42"/>
  <c r="G16" i="42"/>
  <c r="H16" i="42"/>
  <c r="G17" i="42"/>
  <c r="H17" i="42"/>
  <c r="G18" i="42"/>
  <c r="H18" i="42"/>
  <c r="G19" i="42"/>
  <c r="H19" i="42"/>
  <c r="G20" i="42"/>
  <c r="H20" i="42"/>
  <c r="G21" i="42"/>
  <c r="H21" i="42"/>
  <c r="G22" i="42"/>
  <c r="H22" i="42"/>
  <c r="G23" i="42"/>
  <c r="H23" i="42"/>
  <c r="G24" i="42"/>
  <c r="H24" i="42"/>
  <c r="G25" i="42"/>
  <c r="H25" i="42"/>
  <c r="G26" i="42"/>
  <c r="H26" i="42"/>
  <c r="G27" i="42"/>
  <c r="H27" i="42"/>
  <c r="G28" i="42"/>
  <c r="H28" i="42"/>
  <c r="G29" i="42"/>
  <c r="H29" i="42"/>
  <c r="G10" i="43"/>
  <c r="H10" i="43"/>
  <c r="G11" i="43"/>
  <c r="H11" i="43"/>
  <c r="G12" i="43"/>
  <c r="H12" i="43"/>
  <c r="G13" i="43"/>
  <c r="H13" i="43"/>
  <c r="G14" i="43"/>
  <c r="H14" i="43"/>
  <c r="G15" i="43"/>
  <c r="H15" i="43"/>
  <c r="G16" i="43"/>
  <c r="H16" i="43"/>
  <c r="G17" i="43"/>
  <c r="H17" i="43"/>
  <c r="G18" i="43"/>
  <c r="H18" i="43"/>
  <c r="G19" i="43"/>
  <c r="H19" i="43"/>
  <c r="G20" i="43"/>
  <c r="H20" i="43"/>
  <c r="G21" i="43"/>
  <c r="H21" i="43"/>
  <c r="G22" i="43"/>
  <c r="H22" i="43"/>
  <c r="G23" i="43"/>
  <c r="H23" i="43"/>
  <c r="G24" i="43"/>
  <c r="H24" i="43"/>
  <c r="G25" i="43"/>
  <c r="H25" i="43"/>
  <c r="G26" i="43"/>
  <c r="H26" i="43"/>
  <c r="G27" i="43"/>
  <c r="H27" i="43"/>
  <c r="G28" i="43"/>
  <c r="H28" i="43"/>
  <c r="G29" i="43"/>
  <c r="H29" i="43"/>
  <c r="G10" i="51"/>
  <c r="H10" i="51"/>
  <c r="G11" i="51"/>
  <c r="H11" i="51"/>
  <c r="G12" i="51"/>
  <c r="H12" i="51"/>
  <c r="G13" i="51"/>
  <c r="H13" i="51"/>
  <c r="G14" i="51"/>
  <c r="H14" i="51"/>
  <c r="G15" i="51"/>
  <c r="H15" i="51"/>
  <c r="G16" i="51"/>
  <c r="H16" i="51"/>
  <c r="G17" i="51"/>
  <c r="H17" i="51"/>
  <c r="G18" i="51"/>
  <c r="H18" i="51"/>
  <c r="G19" i="51"/>
  <c r="H19" i="51"/>
  <c r="G20" i="51"/>
  <c r="H20" i="51"/>
  <c r="G21" i="51"/>
  <c r="H21" i="51"/>
  <c r="G22" i="51"/>
  <c r="H22" i="51"/>
  <c r="G23" i="51"/>
  <c r="H23" i="51"/>
  <c r="G24" i="51"/>
  <c r="H24" i="51"/>
  <c r="G25" i="51"/>
  <c r="H25" i="51"/>
  <c r="G26" i="51"/>
  <c r="H26" i="51"/>
  <c r="G27" i="51"/>
  <c r="H27" i="51"/>
  <c r="G28" i="51"/>
  <c r="H28" i="51"/>
  <c r="G29" i="51"/>
  <c r="H29" i="51"/>
  <c r="G10" i="6"/>
  <c r="H10" i="6"/>
  <c r="G11" i="6"/>
  <c r="H11" i="6"/>
  <c r="G12" i="6"/>
  <c r="H12" i="6"/>
  <c r="G13" i="6"/>
  <c r="H13" i="6"/>
  <c r="G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H9" i="8"/>
  <c r="G9" i="8"/>
  <c r="H9" i="9"/>
  <c r="G9" i="9"/>
  <c r="H9" i="11"/>
  <c r="G9" i="11"/>
  <c r="H9" i="12"/>
  <c r="G9" i="12"/>
  <c r="H9" i="14"/>
  <c r="G9" i="14"/>
  <c r="H9" i="15"/>
  <c r="G9" i="15"/>
  <c r="H9" i="16"/>
  <c r="G9" i="16"/>
  <c r="H9" i="18"/>
  <c r="G9" i="18"/>
  <c r="H9" i="19"/>
  <c r="G9" i="19"/>
  <c r="H9" i="21"/>
  <c r="G9" i="21"/>
  <c r="H9" i="22"/>
  <c r="G9" i="22"/>
  <c r="H9" i="49"/>
  <c r="G9" i="49"/>
  <c r="H9" i="54"/>
  <c r="G9" i="54"/>
  <c r="H9" i="24"/>
  <c r="G9" i="24"/>
  <c r="H9" i="25"/>
  <c r="G9" i="25"/>
  <c r="H9" i="26"/>
  <c r="G9" i="26"/>
  <c r="H9" i="27"/>
  <c r="G9" i="27"/>
  <c r="H9" i="28"/>
  <c r="G9" i="28"/>
  <c r="H9" i="29"/>
  <c r="G9" i="29"/>
  <c r="H9" i="30"/>
  <c r="G9" i="30"/>
  <c r="H9" i="56"/>
  <c r="G9" i="56"/>
  <c r="H9" i="32"/>
  <c r="G9" i="32"/>
  <c r="H9" i="33"/>
  <c r="G9" i="33"/>
  <c r="H9" i="34"/>
  <c r="G9" i="34"/>
  <c r="H9" i="35"/>
  <c r="G9" i="35"/>
  <c r="H9" i="36"/>
  <c r="G9" i="36"/>
  <c r="H9" i="37"/>
  <c r="G9" i="37"/>
  <c r="H9" i="38"/>
  <c r="G9" i="38"/>
  <c r="H9" i="39"/>
  <c r="G9" i="39"/>
  <c r="H9" i="50"/>
  <c r="G9" i="50"/>
  <c r="H9" i="40"/>
  <c r="G9" i="40"/>
  <c r="H9" i="41"/>
  <c r="G9" i="41"/>
  <c r="H9" i="42"/>
  <c r="G9" i="42"/>
  <c r="H9" i="43"/>
  <c r="G9" i="43"/>
  <c r="H9" i="51"/>
  <c r="G9" i="51"/>
  <c r="H9" i="6"/>
  <c r="G9" i="6"/>
  <c r="H37" i="5"/>
  <c r="G37" i="5"/>
  <c r="H36" i="5"/>
  <c r="G36" i="5"/>
  <c r="H35" i="5"/>
  <c r="G35" i="5"/>
  <c r="H34" i="5"/>
  <c r="G34" i="5"/>
  <c r="H33" i="5"/>
  <c r="G33" i="5"/>
  <c r="H32" i="5"/>
  <c r="G32" i="5"/>
  <c r="H31" i="5"/>
  <c r="G31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H8" i="5"/>
  <c r="G8" i="5"/>
  <c r="C69" i="44"/>
  <c r="D69" i="44"/>
  <c r="E69" i="44"/>
  <c r="F69" i="44"/>
  <c r="I69" i="44"/>
  <c r="J69" i="44"/>
  <c r="C70" i="44"/>
  <c r="D70" i="44"/>
  <c r="E70" i="44"/>
  <c r="F70" i="44"/>
  <c r="I70" i="44"/>
  <c r="J70" i="44"/>
  <c r="C71" i="44"/>
  <c r="D71" i="44"/>
  <c r="E71" i="44"/>
  <c r="F71" i="44"/>
  <c r="I71" i="44"/>
  <c r="J71" i="44"/>
  <c r="C72" i="44"/>
  <c r="D72" i="44"/>
  <c r="E72" i="44"/>
  <c r="F72" i="44"/>
  <c r="I72" i="44"/>
  <c r="J72" i="44"/>
  <c r="C73" i="44"/>
  <c r="D73" i="44"/>
  <c r="E73" i="44"/>
  <c r="F73" i="44"/>
  <c r="I73" i="44"/>
  <c r="J73" i="44"/>
  <c r="C74" i="44"/>
  <c r="D74" i="44"/>
  <c r="E74" i="44"/>
  <c r="F74" i="44"/>
  <c r="I74" i="44"/>
  <c r="J74" i="44"/>
  <c r="D68" i="44"/>
  <c r="E68" i="44"/>
  <c r="F68" i="44"/>
  <c r="I68" i="44"/>
  <c r="J68" i="44"/>
  <c r="C68" i="44"/>
  <c r="C47" i="44"/>
  <c r="D47" i="44"/>
  <c r="E47" i="44"/>
  <c r="F47" i="44"/>
  <c r="I47" i="44"/>
  <c r="J47" i="44"/>
  <c r="C48" i="44"/>
  <c r="D48" i="44"/>
  <c r="E48" i="44"/>
  <c r="F48" i="44"/>
  <c r="I48" i="44"/>
  <c r="J48" i="44"/>
  <c r="C49" i="44"/>
  <c r="D49" i="44"/>
  <c r="E49" i="44"/>
  <c r="F49" i="44"/>
  <c r="I49" i="44"/>
  <c r="J49" i="44"/>
  <c r="C50" i="44"/>
  <c r="D50" i="44"/>
  <c r="E50" i="44"/>
  <c r="F50" i="44"/>
  <c r="I50" i="44"/>
  <c r="J50" i="44"/>
  <c r="C51" i="44"/>
  <c r="E51" i="44"/>
  <c r="F51" i="44"/>
  <c r="I51" i="44"/>
  <c r="J51" i="44"/>
  <c r="C52" i="44"/>
  <c r="D52" i="44"/>
  <c r="E52" i="44"/>
  <c r="F52" i="44"/>
  <c r="I52" i="44"/>
  <c r="J52" i="44"/>
  <c r="C53" i="44"/>
  <c r="D53" i="44"/>
  <c r="E53" i="44"/>
  <c r="F53" i="44"/>
  <c r="I53" i="44"/>
  <c r="J53" i="44"/>
  <c r="C54" i="44"/>
  <c r="D54" i="44"/>
  <c r="E54" i="44"/>
  <c r="F54" i="44"/>
  <c r="I54" i="44"/>
  <c r="J54" i="44"/>
  <c r="C55" i="44"/>
  <c r="D55" i="44"/>
  <c r="E55" i="44"/>
  <c r="F55" i="44"/>
  <c r="I55" i="44"/>
  <c r="J55" i="44"/>
  <c r="C56" i="44"/>
  <c r="D56" i="44"/>
  <c r="E56" i="44"/>
  <c r="F56" i="44"/>
  <c r="I56" i="44"/>
  <c r="J56" i="44"/>
  <c r="C57" i="44"/>
  <c r="D57" i="44"/>
  <c r="E57" i="44"/>
  <c r="F57" i="44"/>
  <c r="I57" i="44"/>
  <c r="J57" i="44"/>
  <c r="C58" i="44"/>
  <c r="D58" i="44"/>
  <c r="E58" i="44"/>
  <c r="F58" i="44"/>
  <c r="I58" i="44"/>
  <c r="J58" i="44"/>
  <c r="C59" i="44"/>
  <c r="D59" i="44"/>
  <c r="E59" i="44"/>
  <c r="F59" i="44"/>
  <c r="I59" i="44"/>
  <c r="J59" i="44"/>
  <c r="C60" i="44"/>
  <c r="D60" i="44"/>
  <c r="E60" i="44"/>
  <c r="F60" i="44"/>
  <c r="I60" i="44"/>
  <c r="J60" i="44"/>
  <c r="C61" i="44"/>
  <c r="D61" i="44"/>
  <c r="E61" i="44"/>
  <c r="F61" i="44"/>
  <c r="I61" i="44"/>
  <c r="J61" i="44"/>
  <c r="C62" i="44"/>
  <c r="D62" i="44"/>
  <c r="E62" i="44"/>
  <c r="F62" i="44"/>
  <c r="I62" i="44"/>
  <c r="J62" i="44"/>
  <c r="C63" i="44"/>
  <c r="D63" i="44"/>
  <c r="E63" i="44"/>
  <c r="F63" i="44"/>
  <c r="I63" i="44"/>
  <c r="J63" i="44"/>
  <c r="C64" i="44"/>
  <c r="D64" i="44"/>
  <c r="E64" i="44"/>
  <c r="F64" i="44"/>
  <c r="I64" i="44"/>
  <c r="J64" i="44"/>
  <c r="C65" i="44"/>
  <c r="D65" i="44"/>
  <c r="E65" i="44"/>
  <c r="F65" i="44"/>
  <c r="I65" i="44"/>
  <c r="J65" i="44"/>
  <c r="C66" i="44"/>
  <c r="D66" i="44"/>
  <c r="E66" i="44"/>
  <c r="F66" i="44"/>
  <c r="I66" i="44"/>
  <c r="J66" i="44"/>
  <c r="D46" i="44"/>
  <c r="E46" i="44"/>
  <c r="F46" i="44"/>
  <c r="I46" i="44"/>
  <c r="J46" i="44"/>
  <c r="C46" i="44"/>
  <c r="C244" i="44"/>
  <c r="D244" i="44"/>
  <c r="E244" i="44"/>
  <c r="F244" i="44"/>
  <c r="I244" i="44"/>
  <c r="J244" i="44"/>
  <c r="C245" i="44"/>
  <c r="D245" i="44"/>
  <c r="E245" i="44"/>
  <c r="F245" i="44"/>
  <c r="I245" i="44"/>
  <c r="J245" i="44"/>
  <c r="C246" i="44"/>
  <c r="D246" i="44"/>
  <c r="E246" i="44"/>
  <c r="F246" i="44"/>
  <c r="I246" i="44"/>
  <c r="J246" i="44"/>
  <c r="C247" i="44"/>
  <c r="D247" i="44"/>
  <c r="E247" i="44"/>
  <c r="F247" i="44"/>
  <c r="I247" i="44"/>
  <c r="J247" i="44"/>
  <c r="C248" i="44"/>
  <c r="D248" i="44"/>
  <c r="E248" i="44"/>
  <c r="F248" i="44"/>
  <c r="I248" i="44"/>
  <c r="J248" i="44"/>
  <c r="C249" i="44"/>
  <c r="D249" i="44"/>
  <c r="E249" i="44"/>
  <c r="F249" i="44"/>
  <c r="I249" i="44"/>
  <c r="J249" i="44"/>
  <c r="J243" i="44"/>
  <c r="I243" i="44"/>
  <c r="F243" i="44"/>
  <c r="E243" i="44"/>
  <c r="D243" i="44"/>
  <c r="C243" i="44"/>
  <c r="C221" i="44"/>
  <c r="D221" i="44"/>
  <c r="E221" i="44"/>
  <c r="F221" i="44"/>
  <c r="I221" i="44"/>
  <c r="J221" i="44"/>
  <c r="C222" i="44"/>
  <c r="D222" i="44"/>
  <c r="E222" i="44"/>
  <c r="F222" i="44"/>
  <c r="I222" i="44"/>
  <c r="J222" i="44"/>
  <c r="C223" i="44"/>
  <c r="D223" i="44"/>
  <c r="E223" i="44"/>
  <c r="F223" i="44"/>
  <c r="I223" i="44"/>
  <c r="J223" i="44"/>
  <c r="C224" i="44"/>
  <c r="D224" i="44"/>
  <c r="E224" i="44"/>
  <c r="F224" i="44"/>
  <c r="I224" i="44"/>
  <c r="J224" i="44"/>
  <c r="C225" i="44"/>
  <c r="D225" i="44"/>
  <c r="E225" i="44"/>
  <c r="F225" i="44"/>
  <c r="I225" i="44"/>
  <c r="J225" i="44"/>
  <c r="C226" i="44"/>
  <c r="D226" i="44"/>
  <c r="E226" i="44"/>
  <c r="F226" i="44"/>
  <c r="I226" i="44"/>
  <c r="J226" i="44"/>
  <c r="C227" i="44"/>
  <c r="D227" i="44"/>
  <c r="E227" i="44"/>
  <c r="F227" i="44"/>
  <c r="I227" i="44"/>
  <c r="J227" i="44"/>
  <c r="C228" i="44"/>
  <c r="D228" i="44"/>
  <c r="E228" i="44"/>
  <c r="F228" i="44"/>
  <c r="I228" i="44"/>
  <c r="J228" i="44"/>
  <c r="C229" i="44"/>
  <c r="D229" i="44"/>
  <c r="E229" i="44"/>
  <c r="F229" i="44"/>
  <c r="I229" i="44"/>
  <c r="J229" i="44"/>
  <c r="C230" i="44"/>
  <c r="D230" i="44"/>
  <c r="E230" i="44"/>
  <c r="F230" i="44"/>
  <c r="I230" i="44"/>
  <c r="J230" i="44"/>
  <c r="C231" i="44"/>
  <c r="D231" i="44"/>
  <c r="E231" i="44"/>
  <c r="F231" i="44"/>
  <c r="I231" i="44"/>
  <c r="J231" i="44"/>
  <c r="C232" i="44"/>
  <c r="D232" i="44"/>
  <c r="E232" i="44"/>
  <c r="F232" i="44"/>
  <c r="I232" i="44"/>
  <c r="J232" i="44"/>
  <c r="C233" i="44"/>
  <c r="D233" i="44"/>
  <c r="E233" i="44"/>
  <c r="F233" i="44"/>
  <c r="I233" i="44"/>
  <c r="J233" i="44"/>
  <c r="C234" i="44"/>
  <c r="D234" i="44"/>
  <c r="E234" i="44"/>
  <c r="F234" i="44"/>
  <c r="I234" i="44"/>
  <c r="J234" i="44"/>
  <c r="C235" i="44"/>
  <c r="D235" i="44"/>
  <c r="E235" i="44"/>
  <c r="F235" i="44"/>
  <c r="I235" i="44"/>
  <c r="J235" i="44"/>
  <c r="C236" i="44"/>
  <c r="D236" i="44"/>
  <c r="E236" i="44"/>
  <c r="F236" i="44"/>
  <c r="I236" i="44"/>
  <c r="J236" i="44"/>
  <c r="C237" i="44"/>
  <c r="D237" i="44"/>
  <c r="E237" i="44"/>
  <c r="F237" i="44"/>
  <c r="I237" i="44"/>
  <c r="J237" i="44"/>
  <c r="C238" i="44"/>
  <c r="D238" i="44"/>
  <c r="E238" i="44"/>
  <c r="F238" i="44"/>
  <c r="I238" i="44"/>
  <c r="J238" i="44"/>
  <c r="C239" i="44"/>
  <c r="D239" i="44"/>
  <c r="E239" i="44"/>
  <c r="F239" i="44"/>
  <c r="I239" i="44"/>
  <c r="J239" i="44"/>
  <c r="C240" i="44"/>
  <c r="D240" i="44"/>
  <c r="E240" i="44"/>
  <c r="F240" i="44"/>
  <c r="I240" i="44"/>
  <c r="J240" i="44"/>
  <c r="C241" i="44"/>
  <c r="D241" i="44"/>
  <c r="E241" i="44"/>
  <c r="F241" i="44"/>
  <c r="I241" i="44"/>
  <c r="J241" i="44"/>
  <c r="D220" i="44"/>
  <c r="E220" i="44"/>
  <c r="F220" i="44"/>
  <c r="I220" i="44"/>
  <c r="J220" i="44"/>
  <c r="C220" i="44"/>
  <c r="J214" i="44"/>
  <c r="I214" i="44"/>
  <c r="F214" i="44"/>
  <c r="E214" i="44"/>
  <c r="D214" i="44"/>
  <c r="C214" i="44"/>
  <c r="J213" i="44"/>
  <c r="I213" i="44"/>
  <c r="F213" i="44"/>
  <c r="E213" i="44"/>
  <c r="D213" i="44"/>
  <c r="C213" i="44"/>
  <c r="J212" i="44"/>
  <c r="I212" i="44"/>
  <c r="F212" i="44"/>
  <c r="E212" i="44"/>
  <c r="D212" i="44"/>
  <c r="C212" i="44"/>
  <c r="J211" i="44"/>
  <c r="I211" i="44"/>
  <c r="F211" i="44"/>
  <c r="E211" i="44"/>
  <c r="D211" i="44"/>
  <c r="C211" i="44"/>
  <c r="J210" i="44"/>
  <c r="I210" i="44"/>
  <c r="F210" i="44"/>
  <c r="E210" i="44"/>
  <c r="D210" i="44"/>
  <c r="C210" i="44"/>
  <c r="J209" i="44"/>
  <c r="I209" i="44"/>
  <c r="F209" i="44"/>
  <c r="E209" i="44"/>
  <c r="D209" i="44"/>
  <c r="C209" i="44"/>
  <c r="J208" i="44"/>
  <c r="I208" i="44"/>
  <c r="F208" i="44"/>
  <c r="E208" i="44"/>
  <c r="D208" i="44"/>
  <c r="C208" i="44"/>
  <c r="C186" i="44"/>
  <c r="D186" i="44"/>
  <c r="E186" i="44"/>
  <c r="F186" i="44"/>
  <c r="I186" i="44"/>
  <c r="J186" i="44"/>
  <c r="C187" i="44"/>
  <c r="D187" i="44"/>
  <c r="E187" i="44"/>
  <c r="F187" i="44"/>
  <c r="I187" i="44"/>
  <c r="J187" i="44"/>
  <c r="C188" i="44"/>
  <c r="D188" i="44"/>
  <c r="E188" i="44"/>
  <c r="F188" i="44"/>
  <c r="I188" i="44"/>
  <c r="J188" i="44"/>
  <c r="C189" i="44"/>
  <c r="D189" i="44"/>
  <c r="E189" i="44"/>
  <c r="F189" i="44"/>
  <c r="I189" i="44"/>
  <c r="J189" i="44"/>
  <c r="C190" i="44"/>
  <c r="D190" i="44"/>
  <c r="E190" i="44"/>
  <c r="F190" i="44"/>
  <c r="I190" i="44"/>
  <c r="J190" i="44"/>
  <c r="C191" i="44"/>
  <c r="D191" i="44"/>
  <c r="E191" i="44"/>
  <c r="F191" i="44"/>
  <c r="I191" i="44"/>
  <c r="J191" i="44"/>
  <c r="C192" i="44"/>
  <c r="D192" i="44"/>
  <c r="E192" i="44"/>
  <c r="F192" i="44"/>
  <c r="I192" i="44"/>
  <c r="J192" i="44"/>
  <c r="C193" i="44"/>
  <c r="D193" i="44"/>
  <c r="E193" i="44"/>
  <c r="F193" i="44"/>
  <c r="I193" i="44"/>
  <c r="J193" i="44"/>
  <c r="C194" i="44"/>
  <c r="D194" i="44"/>
  <c r="E194" i="44"/>
  <c r="F194" i="44"/>
  <c r="I194" i="44"/>
  <c r="J194" i="44"/>
  <c r="C195" i="44"/>
  <c r="D195" i="44"/>
  <c r="E195" i="44"/>
  <c r="F195" i="44"/>
  <c r="I195" i="44"/>
  <c r="J195" i="44"/>
  <c r="C196" i="44"/>
  <c r="D196" i="44"/>
  <c r="E196" i="44"/>
  <c r="F196" i="44"/>
  <c r="I196" i="44"/>
  <c r="J196" i="44"/>
  <c r="C197" i="44"/>
  <c r="D197" i="44"/>
  <c r="E197" i="44"/>
  <c r="F197" i="44"/>
  <c r="I197" i="44"/>
  <c r="J197" i="44"/>
  <c r="C198" i="44"/>
  <c r="D198" i="44"/>
  <c r="E198" i="44"/>
  <c r="F198" i="44"/>
  <c r="I198" i="44"/>
  <c r="J198" i="44"/>
  <c r="C199" i="44"/>
  <c r="D199" i="44"/>
  <c r="E199" i="44"/>
  <c r="F199" i="44"/>
  <c r="I199" i="44"/>
  <c r="J199" i="44"/>
  <c r="C200" i="44"/>
  <c r="D200" i="44"/>
  <c r="E200" i="44"/>
  <c r="F200" i="44"/>
  <c r="I200" i="44"/>
  <c r="J200" i="44"/>
  <c r="C201" i="44"/>
  <c r="D201" i="44"/>
  <c r="E201" i="44"/>
  <c r="F201" i="44"/>
  <c r="I201" i="44"/>
  <c r="J201" i="44"/>
  <c r="C202" i="44"/>
  <c r="D202" i="44"/>
  <c r="E202" i="44"/>
  <c r="F202" i="44"/>
  <c r="I202" i="44"/>
  <c r="J202" i="44"/>
  <c r="C203" i="44"/>
  <c r="D203" i="44"/>
  <c r="E203" i="44"/>
  <c r="F203" i="44"/>
  <c r="I203" i="44"/>
  <c r="J203" i="44"/>
  <c r="C204" i="44"/>
  <c r="D204" i="44"/>
  <c r="E204" i="44"/>
  <c r="F204" i="44"/>
  <c r="I204" i="44"/>
  <c r="J204" i="44"/>
  <c r="C205" i="44"/>
  <c r="D205" i="44"/>
  <c r="E205" i="44"/>
  <c r="F205" i="44"/>
  <c r="I205" i="44"/>
  <c r="J205" i="44"/>
  <c r="C206" i="44"/>
  <c r="D206" i="44"/>
  <c r="E206" i="44"/>
  <c r="F206" i="44"/>
  <c r="I206" i="44"/>
  <c r="J206" i="44"/>
  <c r="D185" i="44"/>
  <c r="E185" i="44"/>
  <c r="F185" i="44"/>
  <c r="I185" i="44"/>
  <c r="J185" i="44"/>
  <c r="C185" i="44"/>
  <c r="C174" i="44"/>
  <c r="D174" i="44"/>
  <c r="E174" i="44"/>
  <c r="F174" i="44"/>
  <c r="I174" i="44"/>
  <c r="J174" i="44"/>
  <c r="C175" i="44"/>
  <c r="D175" i="44"/>
  <c r="E175" i="44"/>
  <c r="F175" i="44"/>
  <c r="I175" i="44"/>
  <c r="J175" i="44"/>
  <c r="C176" i="44"/>
  <c r="D176" i="44"/>
  <c r="E176" i="44"/>
  <c r="F176" i="44"/>
  <c r="I176" i="44"/>
  <c r="J176" i="44"/>
  <c r="C177" i="44"/>
  <c r="D177" i="44"/>
  <c r="E177" i="44"/>
  <c r="F177" i="44"/>
  <c r="I177" i="44"/>
  <c r="J177" i="44"/>
  <c r="C178" i="44"/>
  <c r="D178" i="44"/>
  <c r="E178" i="44"/>
  <c r="F178" i="44"/>
  <c r="I178" i="44"/>
  <c r="J178" i="44"/>
  <c r="C179" i="44"/>
  <c r="D179" i="44"/>
  <c r="E179" i="44"/>
  <c r="F179" i="44"/>
  <c r="I179" i="44"/>
  <c r="J179" i="44"/>
  <c r="J173" i="44"/>
  <c r="I173" i="44"/>
  <c r="F173" i="44"/>
  <c r="E173" i="44"/>
  <c r="D173" i="44"/>
  <c r="C173" i="44"/>
  <c r="C170" i="44"/>
  <c r="D170" i="44"/>
  <c r="E170" i="44"/>
  <c r="F170" i="44"/>
  <c r="I170" i="44"/>
  <c r="J170" i="44"/>
  <c r="C171" i="44"/>
  <c r="D171" i="44"/>
  <c r="E171" i="44"/>
  <c r="F171" i="44"/>
  <c r="I171" i="44"/>
  <c r="J171" i="44"/>
  <c r="C151" i="44"/>
  <c r="D151" i="44"/>
  <c r="E151" i="44"/>
  <c r="F151" i="44"/>
  <c r="I151" i="44"/>
  <c r="J151" i="44"/>
  <c r="C152" i="44"/>
  <c r="D152" i="44"/>
  <c r="E152" i="44"/>
  <c r="F152" i="44"/>
  <c r="I152" i="44"/>
  <c r="J152" i="44"/>
  <c r="C153" i="44"/>
  <c r="D153" i="44"/>
  <c r="E153" i="44"/>
  <c r="F153" i="44"/>
  <c r="I153" i="44"/>
  <c r="J153" i="44"/>
  <c r="C154" i="44"/>
  <c r="D154" i="44"/>
  <c r="E154" i="44"/>
  <c r="F154" i="44"/>
  <c r="I154" i="44"/>
  <c r="J154" i="44"/>
  <c r="C155" i="44"/>
  <c r="D155" i="44"/>
  <c r="E155" i="44"/>
  <c r="F155" i="44"/>
  <c r="I155" i="44"/>
  <c r="J155" i="44"/>
  <c r="C156" i="44"/>
  <c r="D156" i="44"/>
  <c r="E156" i="44"/>
  <c r="F156" i="44"/>
  <c r="I156" i="44"/>
  <c r="J156" i="44"/>
  <c r="C157" i="44"/>
  <c r="D157" i="44"/>
  <c r="E157" i="44"/>
  <c r="F157" i="44"/>
  <c r="I157" i="44"/>
  <c r="J157" i="44"/>
  <c r="C158" i="44"/>
  <c r="D158" i="44"/>
  <c r="E158" i="44"/>
  <c r="F158" i="44"/>
  <c r="I158" i="44"/>
  <c r="J158" i="44"/>
  <c r="C159" i="44"/>
  <c r="D159" i="44"/>
  <c r="E159" i="44"/>
  <c r="F159" i="44"/>
  <c r="I159" i="44"/>
  <c r="J159" i="44"/>
  <c r="C160" i="44"/>
  <c r="D160" i="44"/>
  <c r="E160" i="44"/>
  <c r="F160" i="44"/>
  <c r="I160" i="44"/>
  <c r="J160" i="44"/>
  <c r="C161" i="44"/>
  <c r="D161" i="44"/>
  <c r="E161" i="44"/>
  <c r="F161" i="44"/>
  <c r="I161" i="44"/>
  <c r="J161" i="44"/>
  <c r="C162" i="44"/>
  <c r="D162" i="44"/>
  <c r="E162" i="44"/>
  <c r="F162" i="44"/>
  <c r="I162" i="44"/>
  <c r="J162" i="44"/>
  <c r="C163" i="44"/>
  <c r="D163" i="44"/>
  <c r="E163" i="44"/>
  <c r="F163" i="44"/>
  <c r="I163" i="44"/>
  <c r="J163" i="44"/>
  <c r="C164" i="44"/>
  <c r="D164" i="44"/>
  <c r="E164" i="44"/>
  <c r="F164" i="44"/>
  <c r="I164" i="44"/>
  <c r="J164" i="44"/>
  <c r="C165" i="44"/>
  <c r="D165" i="44"/>
  <c r="E165" i="44"/>
  <c r="F165" i="44"/>
  <c r="I165" i="44"/>
  <c r="J165" i="44"/>
  <c r="C166" i="44"/>
  <c r="D166" i="44"/>
  <c r="E166" i="44"/>
  <c r="F166" i="44"/>
  <c r="I166" i="44"/>
  <c r="J166" i="44"/>
  <c r="C167" i="44"/>
  <c r="D167" i="44"/>
  <c r="E167" i="44"/>
  <c r="F167" i="44"/>
  <c r="I167" i="44"/>
  <c r="J167" i="44"/>
  <c r="C168" i="44"/>
  <c r="D168" i="44"/>
  <c r="E168" i="44"/>
  <c r="F168" i="44"/>
  <c r="I168" i="44"/>
  <c r="J168" i="44"/>
  <c r="C169" i="44"/>
  <c r="D169" i="44"/>
  <c r="E169" i="44"/>
  <c r="F169" i="44"/>
  <c r="I169" i="44"/>
  <c r="J169" i="44"/>
  <c r="D150" i="44"/>
  <c r="E150" i="44"/>
  <c r="F150" i="44"/>
  <c r="I150" i="44"/>
  <c r="J150" i="44"/>
  <c r="C150" i="44"/>
  <c r="C139" i="44"/>
  <c r="D139" i="44"/>
  <c r="E139" i="44"/>
  <c r="F139" i="44"/>
  <c r="I139" i="44"/>
  <c r="J139" i="44"/>
  <c r="C140" i="44"/>
  <c r="D140" i="44"/>
  <c r="E140" i="44"/>
  <c r="F140" i="44"/>
  <c r="I140" i="44"/>
  <c r="J140" i="44"/>
  <c r="C141" i="44"/>
  <c r="D141" i="44"/>
  <c r="E141" i="44"/>
  <c r="F141" i="44"/>
  <c r="I141" i="44"/>
  <c r="J141" i="44"/>
  <c r="C142" i="44"/>
  <c r="D142" i="44"/>
  <c r="E142" i="44"/>
  <c r="F142" i="44"/>
  <c r="I142" i="44"/>
  <c r="J142" i="44"/>
  <c r="C143" i="44"/>
  <c r="D143" i="44"/>
  <c r="E143" i="44"/>
  <c r="F143" i="44"/>
  <c r="I143" i="44"/>
  <c r="J143" i="44"/>
  <c r="C144" i="44"/>
  <c r="D144" i="44"/>
  <c r="E144" i="44"/>
  <c r="F144" i="44"/>
  <c r="I144" i="44"/>
  <c r="J144" i="44"/>
  <c r="J138" i="44"/>
  <c r="I138" i="44"/>
  <c r="F138" i="44"/>
  <c r="E138" i="44"/>
  <c r="D138" i="44"/>
  <c r="C138" i="44"/>
  <c r="C116" i="44"/>
  <c r="D116" i="44"/>
  <c r="E116" i="44"/>
  <c r="F116" i="44"/>
  <c r="I116" i="44"/>
  <c r="J116" i="44"/>
  <c r="C117" i="44"/>
  <c r="D117" i="44"/>
  <c r="E117" i="44"/>
  <c r="F117" i="44"/>
  <c r="I117" i="44"/>
  <c r="J117" i="44"/>
  <c r="C118" i="44"/>
  <c r="D118" i="44"/>
  <c r="E118" i="44"/>
  <c r="F118" i="44"/>
  <c r="I118" i="44"/>
  <c r="J118" i="44"/>
  <c r="C119" i="44"/>
  <c r="D119" i="44"/>
  <c r="E119" i="44"/>
  <c r="F119" i="44"/>
  <c r="I119" i="44"/>
  <c r="J119" i="44"/>
  <c r="C120" i="44"/>
  <c r="D120" i="44"/>
  <c r="E120" i="44"/>
  <c r="F120" i="44"/>
  <c r="I120" i="44"/>
  <c r="J120" i="44"/>
  <c r="C121" i="44"/>
  <c r="D121" i="44"/>
  <c r="E121" i="44"/>
  <c r="F121" i="44"/>
  <c r="I121" i="44"/>
  <c r="J121" i="44"/>
  <c r="C122" i="44"/>
  <c r="D122" i="44"/>
  <c r="E122" i="44"/>
  <c r="F122" i="44"/>
  <c r="I122" i="44"/>
  <c r="J122" i="44"/>
  <c r="C123" i="44"/>
  <c r="D123" i="44"/>
  <c r="E123" i="44"/>
  <c r="F123" i="44"/>
  <c r="I123" i="44"/>
  <c r="J123" i="44"/>
  <c r="C124" i="44"/>
  <c r="D124" i="44"/>
  <c r="E124" i="44"/>
  <c r="F124" i="44"/>
  <c r="I124" i="44"/>
  <c r="J124" i="44"/>
  <c r="C125" i="44"/>
  <c r="D125" i="44"/>
  <c r="E125" i="44"/>
  <c r="F125" i="44"/>
  <c r="I125" i="44"/>
  <c r="J125" i="44"/>
  <c r="C126" i="44"/>
  <c r="D126" i="44"/>
  <c r="E126" i="44"/>
  <c r="F126" i="44"/>
  <c r="I126" i="44"/>
  <c r="J126" i="44"/>
  <c r="C127" i="44"/>
  <c r="D127" i="44"/>
  <c r="E127" i="44"/>
  <c r="F127" i="44"/>
  <c r="I127" i="44"/>
  <c r="J127" i="44"/>
  <c r="C128" i="44"/>
  <c r="D128" i="44"/>
  <c r="E128" i="44"/>
  <c r="F128" i="44"/>
  <c r="I128" i="44"/>
  <c r="J128" i="44"/>
  <c r="C129" i="44"/>
  <c r="D129" i="44"/>
  <c r="E129" i="44"/>
  <c r="F129" i="44"/>
  <c r="I129" i="44"/>
  <c r="J129" i="44"/>
  <c r="C130" i="44"/>
  <c r="D130" i="44"/>
  <c r="E130" i="44"/>
  <c r="F130" i="44"/>
  <c r="I130" i="44"/>
  <c r="J130" i="44"/>
  <c r="C131" i="44"/>
  <c r="D131" i="44"/>
  <c r="E131" i="44"/>
  <c r="F131" i="44"/>
  <c r="I131" i="44"/>
  <c r="J131" i="44"/>
  <c r="C132" i="44"/>
  <c r="D132" i="44"/>
  <c r="E132" i="44"/>
  <c r="F132" i="44"/>
  <c r="I132" i="44"/>
  <c r="J132" i="44"/>
  <c r="C133" i="44"/>
  <c r="D133" i="44"/>
  <c r="E133" i="44"/>
  <c r="F133" i="44"/>
  <c r="I133" i="44"/>
  <c r="J133" i="44"/>
  <c r="C134" i="44"/>
  <c r="D134" i="44"/>
  <c r="E134" i="44"/>
  <c r="F134" i="44"/>
  <c r="I134" i="44"/>
  <c r="J134" i="44"/>
  <c r="C135" i="44"/>
  <c r="D135" i="44"/>
  <c r="E135" i="44"/>
  <c r="F135" i="44"/>
  <c r="I135" i="44"/>
  <c r="J135" i="44"/>
  <c r="C136" i="44"/>
  <c r="D136" i="44"/>
  <c r="E136" i="44"/>
  <c r="F136" i="44"/>
  <c r="I136" i="44"/>
  <c r="J136" i="44"/>
  <c r="D115" i="44"/>
  <c r="E115" i="44"/>
  <c r="F115" i="44"/>
  <c r="I115" i="44"/>
  <c r="J115" i="44"/>
  <c r="C115" i="44"/>
  <c r="G109" i="44"/>
  <c r="D45" i="44"/>
  <c r="E45" i="44"/>
  <c r="F45" i="44"/>
  <c r="I45" i="44"/>
  <c r="J45" i="44"/>
  <c r="C45" i="44"/>
  <c r="I28" i="44" l="1"/>
  <c r="I22" i="44"/>
  <c r="E21" i="44"/>
  <c r="G206" i="44"/>
  <c r="G196" i="44"/>
  <c r="G190" i="44"/>
  <c r="H208" i="44"/>
  <c r="H209" i="44"/>
  <c r="G241" i="44"/>
  <c r="G238" i="44"/>
  <c r="G236" i="44"/>
  <c r="G228" i="44"/>
  <c r="G224" i="44"/>
  <c r="I20" i="44"/>
  <c r="E23" i="44"/>
  <c r="G234" i="44"/>
  <c r="G226" i="44"/>
  <c r="C10" i="44"/>
  <c r="G140" i="44"/>
  <c r="D11" i="44"/>
  <c r="E31" i="44"/>
  <c r="I30" i="44"/>
  <c r="D15" i="44"/>
  <c r="D13" i="44"/>
  <c r="J31" i="44"/>
  <c r="D31" i="44"/>
  <c r="F30" i="44"/>
  <c r="I31" i="44"/>
  <c r="E30" i="44"/>
  <c r="F31" i="44"/>
  <c r="J30" i="44"/>
  <c r="D30" i="44"/>
  <c r="G235" i="44"/>
  <c r="G233" i="44"/>
  <c r="G221" i="44"/>
  <c r="E10" i="44"/>
  <c r="F28" i="44"/>
  <c r="J23" i="44"/>
  <c r="F22" i="44"/>
  <c r="J21" i="44"/>
  <c r="F20" i="44"/>
  <c r="F27" i="44"/>
  <c r="J26" i="44"/>
  <c r="F25" i="44"/>
  <c r="J24" i="44"/>
  <c r="F19" i="44"/>
  <c r="J18" i="44"/>
  <c r="F17" i="44"/>
  <c r="J14" i="44"/>
  <c r="J12" i="44"/>
  <c r="C30" i="44"/>
  <c r="C28" i="44"/>
  <c r="C24" i="44"/>
  <c r="C20" i="44"/>
  <c r="D10" i="44"/>
  <c r="D29" i="44"/>
  <c r="D27" i="44"/>
  <c r="D25" i="44"/>
  <c r="D23" i="44"/>
  <c r="D21" i="44"/>
  <c r="D19" i="44"/>
  <c r="D17" i="44"/>
  <c r="C15" i="44"/>
  <c r="C13" i="44"/>
  <c r="C38" i="44"/>
  <c r="C31" i="44"/>
  <c r="C29" i="44"/>
  <c r="C27" i="44"/>
  <c r="C25" i="44"/>
  <c r="C23" i="44"/>
  <c r="C21" i="44"/>
  <c r="C19" i="44"/>
  <c r="C17" i="44"/>
  <c r="D14" i="44"/>
  <c r="D12" i="44"/>
  <c r="C26" i="44"/>
  <c r="C22" i="44"/>
  <c r="C18" i="44"/>
  <c r="J28" i="44"/>
  <c r="C11" i="44"/>
  <c r="D28" i="44"/>
  <c r="D26" i="44"/>
  <c r="D24" i="44"/>
  <c r="D22" i="44"/>
  <c r="D20" i="44"/>
  <c r="D18" i="44"/>
  <c r="C16" i="44"/>
  <c r="C14" i="44"/>
  <c r="C12" i="44"/>
  <c r="C39" i="44"/>
  <c r="D16" i="44"/>
  <c r="E13" i="44"/>
  <c r="I27" i="44"/>
  <c r="E26" i="44"/>
  <c r="I25" i="44"/>
  <c r="E24" i="44"/>
  <c r="I19" i="44"/>
  <c r="E18" i="44"/>
  <c r="I17" i="44"/>
  <c r="I15" i="44"/>
  <c r="I13" i="44"/>
  <c r="I11" i="44"/>
  <c r="I23" i="44"/>
  <c r="I21" i="44"/>
  <c r="J22" i="44"/>
  <c r="J20" i="44"/>
  <c r="E28" i="44"/>
  <c r="E22" i="44"/>
  <c r="E20" i="44"/>
  <c r="F23" i="44"/>
  <c r="F21" i="44"/>
  <c r="F14" i="44"/>
  <c r="E14" i="44"/>
  <c r="F13" i="44"/>
  <c r="I26" i="44"/>
  <c r="I24" i="44"/>
  <c r="I18" i="44"/>
  <c r="J27" i="44"/>
  <c r="J25" i="44"/>
  <c r="J19" i="44"/>
  <c r="J17" i="44"/>
  <c r="I14" i="44"/>
  <c r="I12" i="44"/>
  <c r="J15" i="44"/>
  <c r="J13" i="44"/>
  <c r="J11" i="44"/>
  <c r="E27" i="44"/>
  <c r="E25" i="44"/>
  <c r="E19" i="44"/>
  <c r="E17" i="44"/>
  <c r="F26" i="44"/>
  <c r="F24" i="44"/>
  <c r="F18" i="44"/>
  <c r="F15" i="44"/>
  <c r="F11" i="44"/>
  <c r="E15" i="44"/>
  <c r="E11" i="44"/>
  <c r="F12" i="44"/>
  <c r="G222" i="44"/>
  <c r="E12" i="44"/>
  <c r="I16" i="44"/>
  <c r="J16" i="44"/>
  <c r="J10" i="44"/>
  <c r="J29" i="44"/>
  <c r="I10" i="44"/>
  <c r="I29" i="44"/>
  <c r="E29" i="44"/>
  <c r="F16" i="44"/>
  <c r="E16" i="44"/>
  <c r="F10" i="44"/>
  <c r="F29" i="44"/>
  <c r="H212" i="44"/>
  <c r="H210" i="44"/>
  <c r="G231" i="44"/>
  <c r="G225" i="44"/>
  <c r="G243" i="44"/>
  <c r="G135" i="44"/>
  <c r="G133" i="44"/>
  <c r="G131" i="44"/>
  <c r="G129" i="44"/>
  <c r="G127" i="44"/>
  <c r="G125" i="44"/>
  <c r="G123" i="44"/>
  <c r="G119" i="44"/>
  <c r="G117" i="44"/>
  <c r="H138" i="44"/>
  <c r="G143" i="44"/>
  <c r="G141" i="44"/>
  <c r="G139" i="44"/>
  <c r="G248" i="44"/>
  <c r="G246" i="44"/>
  <c r="H135" i="44"/>
  <c r="H133" i="44"/>
  <c r="H131" i="44"/>
  <c r="H129" i="44"/>
  <c r="H127" i="44"/>
  <c r="H123" i="44"/>
  <c r="H119" i="44"/>
  <c r="H117" i="44"/>
  <c r="G138" i="44"/>
  <c r="H141" i="44"/>
  <c r="H139" i="44"/>
  <c r="H203" i="44"/>
  <c r="H189" i="44"/>
  <c r="H235" i="44"/>
  <c r="H231" i="44"/>
  <c r="H225" i="44"/>
  <c r="H211" i="44"/>
  <c r="H205" i="44"/>
  <c r="G202" i="44"/>
  <c r="H201" i="44"/>
  <c r="G200" i="44"/>
  <c r="H199" i="44"/>
  <c r="G198" i="44"/>
  <c r="H197" i="44"/>
  <c r="H195" i="44"/>
  <c r="G194" i="44"/>
  <c r="H193" i="44"/>
  <c r="G192" i="44"/>
  <c r="G188" i="44"/>
  <c r="H187" i="44"/>
  <c r="G186" i="44"/>
  <c r="H125" i="44"/>
  <c r="G204" i="44"/>
  <c r="H214" i="44"/>
  <c r="H213" i="44"/>
  <c r="H143" i="44"/>
  <c r="H241" i="44"/>
  <c r="H121" i="44"/>
  <c r="H191" i="44"/>
  <c r="G121" i="44"/>
  <c r="H115" i="44"/>
  <c r="G185" i="44"/>
  <c r="G169" i="44"/>
  <c r="G167" i="44"/>
  <c r="G165" i="44"/>
  <c r="G161" i="44"/>
  <c r="G159" i="44"/>
  <c r="G157" i="44"/>
  <c r="G153" i="44"/>
  <c r="G151" i="44"/>
  <c r="H238" i="44"/>
  <c r="H234" i="44"/>
  <c r="H230" i="44"/>
  <c r="H228" i="44"/>
  <c r="H226" i="44"/>
  <c r="H224" i="44"/>
  <c r="H221" i="44"/>
  <c r="G244" i="44"/>
  <c r="G239" i="44"/>
  <c r="G237" i="44"/>
  <c r="G229" i="44"/>
  <c r="G227" i="44"/>
  <c r="G223" i="44"/>
  <c r="H249" i="44"/>
  <c r="G249" i="44"/>
  <c r="H248" i="44"/>
  <c r="H247" i="44"/>
  <c r="G247" i="44"/>
  <c r="H246" i="44"/>
  <c r="H244" i="44"/>
  <c r="H243" i="44"/>
  <c r="G245" i="44"/>
  <c r="H245" i="44"/>
  <c r="H240" i="44"/>
  <c r="G240" i="44"/>
  <c r="H239" i="44"/>
  <c r="H237" i="44"/>
  <c r="H236" i="44"/>
  <c r="H233" i="44"/>
  <c r="H232" i="44"/>
  <c r="G232" i="44"/>
  <c r="G230" i="44"/>
  <c r="H229" i="44"/>
  <c r="H227" i="44"/>
  <c r="H223" i="44"/>
  <c r="H222" i="44"/>
  <c r="H220" i="44"/>
  <c r="G220" i="44"/>
  <c r="G179" i="44"/>
  <c r="G177" i="44"/>
  <c r="G175" i="44"/>
  <c r="H185" i="44"/>
  <c r="G205" i="44"/>
  <c r="G203" i="44"/>
  <c r="G201" i="44"/>
  <c r="G199" i="44"/>
  <c r="G197" i="44"/>
  <c r="G195" i="44"/>
  <c r="G193" i="44"/>
  <c r="G191" i="44"/>
  <c r="G189" i="44"/>
  <c r="G187" i="44"/>
  <c r="H206" i="44"/>
  <c r="H204" i="44"/>
  <c r="H202" i="44"/>
  <c r="H200" i="44"/>
  <c r="H198" i="44"/>
  <c r="H196" i="44"/>
  <c r="H194" i="44"/>
  <c r="H192" i="44"/>
  <c r="H190" i="44"/>
  <c r="H188" i="44"/>
  <c r="H186" i="44"/>
  <c r="G208" i="44"/>
  <c r="G209" i="44"/>
  <c r="G210" i="44"/>
  <c r="G211" i="44"/>
  <c r="G212" i="44"/>
  <c r="G213" i="44"/>
  <c r="G214" i="44"/>
  <c r="G142" i="44"/>
  <c r="H169" i="44"/>
  <c r="H167" i="44"/>
  <c r="H165" i="44"/>
  <c r="H163" i="44"/>
  <c r="H161" i="44"/>
  <c r="H159" i="44"/>
  <c r="H157" i="44"/>
  <c r="H155" i="44"/>
  <c r="H153" i="44"/>
  <c r="H151" i="44"/>
  <c r="H170" i="44"/>
  <c r="G173" i="44"/>
  <c r="H178" i="44"/>
  <c r="H176" i="44"/>
  <c r="H174" i="44"/>
  <c r="G178" i="44"/>
  <c r="G176" i="44"/>
  <c r="G174" i="44"/>
  <c r="H171" i="44"/>
  <c r="H150" i="44"/>
  <c r="G168" i="44"/>
  <c r="G166" i="44"/>
  <c r="G164" i="44"/>
  <c r="G163" i="44"/>
  <c r="G162" i="44"/>
  <c r="G160" i="44"/>
  <c r="G158" i="44"/>
  <c r="G156" i="44"/>
  <c r="G155" i="44"/>
  <c r="G154" i="44"/>
  <c r="G152" i="44"/>
  <c r="G171" i="44"/>
  <c r="H173" i="44"/>
  <c r="H179" i="44"/>
  <c r="H177" i="44"/>
  <c r="H175" i="44"/>
  <c r="G170" i="44"/>
  <c r="G150" i="44"/>
  <c r="H168" i="44"/>
  <c r="H166" i="44"/>
  <c r="H164" i="44"/>
  <c r="H162" i="44"/>
  <c r="H160" i="44"/>
  <c r="H158" i="44"/>
  <c r="H156" i="44"/>
  <c r="H154" i="44"/>
  <c r="H152" i="44"/>
  <c r="G104" i="44"/>
  <c r="G144" i="44"/>
  <c r="H144" i="44"/>
  <c r="H142" i="44"/>
  <c r="H140" i="44"/>
  <c r="G115" i="44"/>
  <c r="H136" i="44"/>
  <c r="H134" i="44"/>
  <c r="H132" i="44"/>
  <c r="H130" i="44"/>
  <c r="H128" i="44"/>
  <c r="H126" i="44"/>
  <c r="H124" i="44"/>
  <c r="H122" i="44"/>
  <c r="H120" i="44"/>
  <c r="H118" i="44"/>
  <c r="H116" i="44"/>
  <c r="G136" i="44"/>
  <c r="G134" i="44"/>
  <c r="G132" i="44"/>
  <c r="G130" i="44"/>
  <c r="G128" i="44"/>
  <c r="G126" i="44"/>
  <c r="G124" i="44"/>
  <c r="G122" i="44"/>
  <c r="G120" i="44"/>
  <c r="G118" i="44"/>
  <c r="G116" i="44"/>
  <c r="G106" i="44"/>
  <c r="G108" i="44"/>
  <c r="I39" i="44"/>
  <c r="H109" i="44"/>
  <c r="C33" i="44"/>
  <c r="F39" i="44"/>
  <c r="D36" i="44"/>
  <c r="H108" i="44"/>
  <c r="H106" i="44"/>
  <c r="H104" i="44"/>
  <c r="E39" i="44"/>
  <c r="D38" i="44"/>
  <c r="D34" i="44"/>
  <c r="H103" i="44"/>
  <c r="J39" i="44"/>
  <c r="D39" i="44"/>
  <c r="F35" i="44"/>
  <c r="E33" i="44"/>
  <c r="F37" i="44"/>
  <c r="G103" i="44"/>
  <c r="H107" i="44"/>
  <c r="H105" i="44"/>
  <c r="G107" i="44"/>
  <c r="G105" i="44"/>
  <c r="C37" i="44"/>
  <c r="C35" i="44"/>
  <c r="I33" i="44"/>
  <c r="J35" i="44"/>
  <c r="I37" i="44"/>
  <c r="J38" i="44"/>
  <c r="J36" i="44"/>
  <c r="J34" i="44"/>
  <c r="J37" i="44"/>
  <c r="I35" i="44"/>
  <c r="J33" i="44"/>
  <c r="I38" i="44"/>
  <c r="I36" i="44"/>
  <c r="I34" i="44"/>
  <c r="D33" i="44"/>
  <c r="E37" i="44"/>
  <c r="C36" i="44"/>
  <c r="E35" i="44"/>
  <c r="C34" i="44"/>
  <c r="D37" i="44"/>
  <c r="D35" i="44"/>
  <c r="H73" i="44"/>
  <c r="H69" i="44"/>
  <c r="H68" i="44"/>
  <c r="H50" i="44"/>
  <c r="H48" i="44"/>
  <c r="H66" i="44"/>
  <c r="H64" i="44"/>
  <c r="H62" i="44"/>
  <c r="H60" i="44"/>
  <c r="H58" i="44"/>
  <c r="H56" i="44"/>
  <c r="H54" i="44"/>
  <c r="H52" i="44"/>
  <c r="G50" i="44"/>
  <c r="G48" i="44"/>
  <c r="G62" i="44"/>
  <c r="G60" i="44"/>
  <c r="H47" i="44"/>
  <c r="H45" i="44"/>
  <c r="G66" i="44"/>
  <c r="G64" i="44"/>
  <c r="G58" i="44"/>
  <c r="G56" i="44"/>
  <c r="G54" i="44"/>
  <c r="G52" i="44"/>
  <c r="H49" i="44"/>
  <c r="H65" i="44"/>
  <c r="H63" i="44"/>
  <c r="H61" i="44"/>
  <c r="H59" i="44"/>
  <c r="H57" i="44"/>
  <c r="H55" i="44"/>
  <c r="H53" i="44"/>
  <c r="H71" i="44"/>
  <c r="F38" i="44"/>
  <c r="F34" i="44"/>
  <c r="F36" i="44"/>
  <c r="G68" i="44"/>
  <c r="H51" i="44"/>
  <c r="H14" i="6"/>
  <c r="H14" i="7"/>
  <c r="G73" i="44"/>
  <c r="G71" i="44"/>
  <c r="G69" i="44"/>
  <c r="H74" i="44"/>
  <c r="H72" i="44"/>
  <c r="H70" i="44"/>
  <c r="G70" i="44"/>
  <c r="F33" i="44"/>
  <c r="E38" i="44"/>
  <c r="E36" i="44"/>
  <c r="E34" i="44"/>
  <c r="G74" i="44"/>
  <c r="H46" i="44"/>
  <c r="G65" i="44"/>
  <c r="G63" i="44"/>
  <c r="G61" i="44"/>
  <c r="G59" i="44"/>
  <c r="G57" i="44"/>
  <c r="G55" i="44"/>
  <c r="G53" i="44"/>
  <c r="G51" i="44"/>
  <c r="G49" i="44"/>
  <c r="G47" i="44"/>
  <c r="G72" i="44"/>
  <c r="G45" i="44"/>
  <c r="G46" i="44"/>
  <c r="G10" i="44" l="1"/>
  <c r="H10" i="44"/>
  <c r="G24" i="44"/>
  <c r="G22" i="44"/>
  <c r="H12" i="44"/>
  <c r="H22" i="44"/>
  <c r="H31" i="44"/>
  <c r="G18" i="44"/>
  <c r="H27" i="44"/>
  <c r="H21" i="44"/>
  <c r="H29" i="44"/>
  <c r="G14" i="44"/>
  <c r="H14" i="44"/>
  <c r="G26" i="44"/>
  <c r="G37" i="44"/>
  <c r="G33" i="44"/>
  <c r="H36" i="44"/>
  <c r="G27" i="44"/>
  <c r="H13" i="44"/>
  <c r="G16" i="44"/>
  <c r="G30" i="44"/>
  <c r="G11" i="44"/>
  <c r="G13" i="44"/>
  <c r="G21" i="44"/>
  <c r="G28" i="44"/>
  <c r="H26" i="44"/>
  <c r="G20" i="44"/>
  <c r="H23" i="44"/>
  <c r="G39" i="44"/>
  <c r="H28" i="44"/>
  <c r="H18" i="44"/>
  <c r="G38" i="44"/>
  <c r="H38" i="44"/>
  <c r="H34" i="44"/>
  <c r="H16" i="44"/>
  <c r="H25" i="44"/>
  <c r="H19" i="44"/>
  <c r="H30" i="44"/>
  <c r="H39" i="44"/>
  <c r="G19" i="44"/>
  <c r="H33" i="44"/>
  <c r="H17" i="44"/>
  <c r="G29" i="44"/>
  <c r="G34" i="44"/>
  <c r="H35" i="44"/>
  <c r="H37" i="44"/>
  <c r="H20" i="44"/>
  <c r="H11" i="44"/>
  <c r="H24" i="44"/>
  <c r="G35" i="44"/>
  <c r="H15" i="44"/>
  <c r="G25" i="44"/>
  <c r="G12" i="44"/>
  <c r="G36" i="44"/>
  <c r="G15" i="44"/>
  <c r="G23" i="44"/>
  <c r="G31" i="44"/>
  <c r="G17" i="44"/>
</calcChain>
</file>

<file path=xl/sharedStrings.xml><?xml version="1.0" encoding="utf-8"?>
<sst xmlns="http://schemas.openxmlformats.org/spreadsheetml/2006/main" count="3226" uniqueCount="115">
  <si>
    <t>No. of accounts in actuals , Amount in thousands</t>
  </si>
  <si>
    <t xml:space="preserve">Sr. No </t>
  </si>
  <si>
    <t>Sector</t>
  </si>
  <si>
    <t>ACP Target (Fixed Annual)</t>
  </si>
  <si>
    <t>Achievement (Disbursement) upto the end of current quarter</t>
  </si>
  <si>
    <t>% Achievement (Disbursement)</t>
  </si>
  <si>
    <t>Amount O/s</t>
  </si>
  <si>
    <t>No. of Acc.</t>
  </si>
  <si>
    <t>Amount</t>
  </si>
  <si>
    <t>Priority  Sector (1A+1B+1C+1D+1E+1F+1G+1H)</t>
  </si>
  <si>
    <t>1A</t>
  </si>
  <si>
    <t>Agriculture= 1A(i)+1A(ii)+1A (iii)</t>
  </si>
  <si>
    <t>1A(i)</t>
  </si>
  <si>
    <t>Farm Credit</t>
  </si>
  <si>
    <t>1A(ii)</t>
  </si>
  <si>
    <t>Agriculture Infrastructure</t>
  </si>
  <si>
    <t>1A(iii)</t>
  </si>
  <si>
    <t>Ancillary Activities</t>
  </si>
  <si>
    <t>Out of 1A(iii) above, loans upto 50 crore to Start-ups engaged in Agri &amp; Allied services</t>
  </si>
  <si>
    <t>Out of Agriculture, loans to Small &amp; Marginal Farmers</t>
  </si>
  <si>
    <t>1B</t>
  </si>
  <si>
    <t>MSMEs = 1B(i)+1B(ii)+1B(iii)+1B(iv)</t>
  </si>
  <si>
    <t>1B(i)</t>
  </si>
  <si>
    <r>
      <t xml:space="preserve">Micro Enterprises (Manufacturing + Service) </t>
    </r>
    <r>
      <rPr>
        <sz val="11"/>
        <color indexed="8"/>
        <rFont val="Calibri"/>
        <family val="2"/>
      </rPr>
      <t>(including Khadi &amp; Village Industries)</t>
    </r>
  </si>
  <si>
    <t>1B(ii)</t>
  </si>
  <si>
    <t>Small Enterprises (Manufacturing + Service)</t>
  </si>
  <si>
    <t>1B(iii)</t>
  </si>
  <si>
    <t>Medium Enterprises (Manufacturing + Service)</t>
  </si>
  <si>
    <t>1B(iv)</t>
  </si>
  <si>
    <t>Other finance to MSMEs (As indicated in Master Direction on PSL)</t>
  </si>
  <si>
    <t>Out of 1B(iv) above, loans upto 50 crores to Start-ups)</t>
  </si>
  <si>
    <t>1C</t>
  </si>
  <si>
    <t>Export Credit</t>
  </si>
  <si>
    <t>1D</t>
  </si>
  <si>
    <t>Education</t>
  </si>
  <si>
    <t>1E</t>
  </si>
  <si>
    <t xml:space="preserve">Housing </t>
  </si>
  <si>
    <t>1F</t>
  </si>
  <si>
    <t>Social Infrastructure</t>
  </si>
  <si>
    <t>1G</t>
  </si>
  <si>
    <t>Renewable Energy</t>
  </si>
  <si>
    <t>1H</t>
  </si>
  <si>
    <t>Others</t>
  </si>
  <si>
    <t>Out of 1H above, loans upto 50 crore to Start-ups (other than Agri/ MSME)</t>
  </si>
  <si>
    <t>Sub total Priority Sector Lending = 1A+1B+1C+1D+1E+1F+1G+1H</t>
  </si>
  <si>
    <t>Loans to weaker Sections under PSL</t>
  </si>
  <si>
    <t>Out of 3 above, loans to individual women beneficiaries up to ₹1 lakh</t>
  </si>
  <si>
    <t>Non-Priority Sector (4A+4B+4C+4D+4E)</t>
  </si>
  <si>
    <t>4A</t>
  </si>
  <si>
    <t xml:space="preserve">Agriculture </t>
  </si>
  <si>
    <t>4B</t>
  </si>
  <si>
    <t>4C</t>
  </si>
  <si>
    <t>Housing</t>
  </si>
  <si>
    <t>4D</t>
  </si>
  <si>
    <t>Personal Loans under Non-Priority Sector</t>
  </si>
  <si>
    <t>4E</t>
  </si>
  <si>
    <r>
      <t xml:space="preserve">Sub-total Non-Priority Sector Lending </t>
    </r>
    <r>
      <rPr>
        <b/>
        <sz val="11"/>
        <color indexed="8"/>
        <rFont val="Calibri"/>
        <family val="2"/>
      </rPr>
      <t>= 4A+4B+4C+4D+4E</t>
    </r>
  </si>
  <si>
    <t>Total = 2+5</t>
  </si>
  <si>
    <t>2. PRIVATE SECTOR BANKS</t>
  </si>
  <si>
    <t>3. REGIONAL RURAL BANKS</t>
  </si>
  <si>
    <t>4. SMALL FINANCE BANKS</t>
  </si>
  <si>
    <t>5. WHOLLY OWNED SUBSIDIARIES OF FOREIGN BANKS</t>
  </si>
  <si>
    <t>6. Maharashtra State Coop Bank (DCCBs)</t>
  </si>
  <si>
    <t>(A): PUBLIC SECTOR BANKS</t>
  </si>
  <si>
    <t>SLBC Maharashtra - Convener : Bank of Maharashtra</t>
  </si>
  <si>
    <t xml:space="preserve">All Inclusive MIS </t>
  </si>
  <si>
    <t>Name of the State/Union Territory:-- MAHARASHTRA</t>
  </si>
  <si>
    <t xml:space="preserve">Priority  Sector </t>
  </si>
  <si>
    <t xml:space="preserve">Non-Priority Sector </t>
  </si>
  <si>
    <t>(A) Public Sector Banks (B) Private Sector Banks (C) Regional Rural Banks (D) Small Finance Banks (E) Rural Cooperative Banks (StCBs and DCCBs)                                 Total (A+B+C+D+E)</t>
  </si>
  <si>
    <t>Bank Name :--</t>
  </si>
  <si>
    <r>
      <t xml:space="preserve">Statement showing Achievement vis-à-vis Targets </t>
    </r>
    <r>
      <rPr>
        <b/>
        <sz val="14"/>
        <rFont val="Calibri"/>
        <family val="2"/>
      </rPr>
      <t>under the Annual Credit Plan (ACP) for the quarter ended Mar- 2022</t>
    </r>
  </si>
  <si>
    <t xml:space="preserve">LBS - ALL INCLUSIVE MIS </t>
  </si>
  <si>
    <t>Sr. No.</t>
  </si>
  <si>
    <r>
      <t xml:space="preserve">Statement showing Achievement vis-à-vis Targets </t>
    </r>
    <r>
      <rPr>
        <b/>
        <sz val="14"/>
        <rFont val="Calibri"/>
        <family val="2"/>
      </rPr>
      <t>under the Annual Credit Plan (ACP) for the quarter ended June- 2022</t>
    </r>
  </si>
  <si>
    <r>
      <t xml:space="preserve">Statement showing Achievement vis-à-vis Targets </t>
    </r>
    <r>
      <rPr>
        <b/>
        <sz val="14"/>
        <rFont val="Calibri"/>
        <family val="2"/>
      </rPr>
      <t>under the Annual Credit Plan (ACP) for the quarter ended June 2022</t>
    </r>
  </si>
  <si>
    <r>
      <t xml:space="preserve">Statement showing Achievement vis-à-vis Targets </t>
    </r>
    <r>
      <rPr>
        <b/>
        <sz val="14"/>
        <rFont val="Calibri"/>
        <family val="2"/>
      </rPr>
      <t>under the Annual Credit Plan (ACP) for the quarter ended - June  2022</t>
    </r>
  </si>
  <si>
    <r>
      <t xml:space="preserve">Statement showing Achievement vis-à-vis Targets </t>
    </r>
    <r>
      <rPr>
        <b/>
        <sz val="14"/>
        <rFont val="Calibri"/>
        <family val="2"/>
      </rPr>
      <t>under the Annual Credit Plan (ACP) for the quarter ended  June- 2022</t>
    </r>
  </si>
  <si>
    <t>Statement showing Achievement vis-à-vis Targets under the Annual Credit Plan (ACP) for the quarter ended 30.06.2022</t>
  </si>
  <si>
    <t>Bank Name :-- Bank of Baroda</t>
  </si>
  <si>
    <t>Bank Name :-- Bank of India</t>
  </si>
  <si>
    <t>Bank Name :-- Canara Bank</t>
  </si>
  <si>
    <t>Bank Name :-- Central Bank of India</t>
  </si>
  <si>
    <t>Bank Name :-- Indian Bank</t>
  </si>
  <si>
    <t>Bank Name :-- Indian Overseas Bank</t>
  </si>
  <si>
    <t>Bank Name :-- Punjab National Bank</t>
  </si>
  <si>
    <t>Bank Name :-- Punjab &amp; Sindh Bank</t>
  </si>
  <si>
    <t>Bank Name :-- State Bank of India</t>
  </si>
  <si>
    <t>Bank Name :-- UCO Bank</t>
  </si>
  <si>
    <t>Bank Name :-- Union Bank of India</t>
  </si>
  <si>
    <t>Bank Name :-- Axis Bank</t>
  </si>
  <si>
    <t>Bank Name :-- Bandhan Bank</t>
  </si>
  <si>
    <t>Bank Name :-- CSB Bank</t>
  </si>
  <si>
    <t>Bank Name :-- DCB Bank</t>
  </si>
  <si>
    <t>Bank Name :-- Dhanlaxmi Bank</t>
  </si>
  <si>
    <t>Bank Name :-- Federal Bank</t>
  </si>
  <si>
    <t>Bank Name :-- HDFC Bank</t>
  </si>
  <si>
    <t>Bank Name :-- ICICI Bank</t>
  </si>
  <si>
    <t>Bank Name :-- IDBI Bank</t>
  </si>
  <si>
    <t>Bank Name :-- IDFC Bank</t>
  </si>
  <si>
    <t>Bank Name :-- IndusInd Bank</t>
  </si>
  <si>
    <t>Bank Name :-- Karnataka Bank</t>
  </si>
  <si>
    <t>Bank Name :-- Karur Vysya Bank</t>
  </si>
  <si>
    <t>Bank Name :-- Kotak Mahindra Bank</t>
  </si>
  <si>
    <t>Bank Name :-- RBL Bank</t>
  </si>
  <si>
    <t>Bank Name :-- Yes Bank</t>
  </si>
  <si>
    <t xml:space="preserve">Bank Name :-- VKGB </t>
  </si>
  <si>
    <t>Bank Name :-- MS Cooperative Bank</t>
  </si>
  <si>
    <t>Bank Name :-- AU SFB</t>
  </si>
  <si>
    <t>Bank Name :-- Equitas SFB</t>
  </si>
  <si>
    <t>Bank Name :-- Jana SFB</t>
  </si>
  <si>
    <t>Bank Name :-- Fincare SFB</t>
  </si>
  <si>
    <t>Bank Name :-- ESAF SFB</t>
  </si>
  <si>
    <t>Bank Name :-- Ujjivan SFB</t>
  </si>
  <si>
    <t>Bank Name :-- DBS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</si>
</sst>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09]General"/>
    <numFmt numFmtId="165" formatCode="[$-4009]#,##0.00"/>
    <numFmt numFmtId="166" formatCode="[$-4009]#,##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164" fontId="19" fillId="0" borderId="0"/>
  </cellStyleXfs>
  <cellXfs count="2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/>
    <xf numFmtId="0" fontId="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wrapText="1"/>
    </xf>
    <xf numFmtId="0" fontId="1" fillId="3" borderId="0" xfId="0" applyFont="1" applyFill="1"/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/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/>
    <xf numFmtId="0" fontId="5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wrapText="1"/>
    </xf>
    <xf numFmtId="0" fontId="5" fillId="3" borderId="1" xfId="0" applyFont="1" applyFill="1" applyBorder="1"/>
    <xf numFmtId="0" fontId="0" fillId="3" borderId="1" xfId="0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 wrapText="1"/>
    </xf>
    <xf numFmtId="0" fontId="0" fillId="3" borderId="11" xfId="0" applyFont="1" applyFill="1" applyBorder="1"/>
    <xf numFmtId="0" fontId="0" fillId="3" borderId="16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/>
    <xf numFmtId="0" fontId="0" fillId="3" borderId="0" xfId="0" applyFill="1" applyAlignment="1">
      <alignment horizontal="center" vertical="center"/>
    </xf>
    <xf numFmtId="0" fontId="9" fillId="3" borderId="0" xfId="0" applyFont="1" applyFill="1"/>
    <xf numFmtId="0" fontId="8" fillId="3" borderId="0" xfId="0" applyFont="1" applyFill="1" applyAlignment="1">
      <alignment horizontal="center" vertical="center"/>
    </xf>
    <xf numFmtId="0" fontId="8" fillId="3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3" borderId="11" xfId="0" applyFont="1" applyFill="1" applyBorder="1" applyAlignment="1">
      <alignment horizontal="right"/>
    </xf>
    <xf numFmtId="1" fontId="0" fillId="3" borderId="1" xfId="0" applyNumberFormat="1" applyFill="1" applyBorder="1"/>
    <xf numFmtId="1" fontId="0" fillId="3" borderId="11" xfId="0" applyNumberFormat="1" applyFont="1" applyFill="1" applyBorder="1"/>
    <xf numFmtId="1" fontId="0" fillId="5" borderId="1" xfId="0" applyNumberFormat="1" applyFont="1" applyFill="1" applyBorder="1"/>
    <xf numFmtId="1" fontId="0" fillId="3" borderId="1" xfId="0" applyNumberFormat="1" applyFont="1" applyFill="1" applyBorder="1"/>
    <xf numFmtId="0" fontId="0" fillId="5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5" borderId="1" xfId="0" applyFont="1" applyFill="1" applyBorder="1" applyAlignment="1">
      <alignment horizontal="right" vertical="center"/>
    </xf>
    <xf numFmtId="1" fontId="0" fillId="5" borderId="1" xfId="0" applyNumberFormat="1" applyFont="1" applyFill="1" applyBorder="1" applyAlignment="1">
      <alignment horizontal="right"/>
    </xf>
    <xf numFmtId="1" fontId="0" fillId="3" borderId="1" xfId="0" applyNumberFormat="1" applyFont="1" applyFill="1" applyBorder="1" applyAlignment="1">
      <alignment horizontal="right"/>
    </xf>
    <xf numFmtId="1" fontId="0" fillId="3" borderId="11" xfId="0" applyNumberFormat="1" applyFont="1" applyFill="1" applyBorder="1" applyAlignment="1">
      <alignment horizontal="right"/>
    </xf>
    <xf numFmtId="1" fontId="0" fillId="0" borderId="1" xfId="0" applyNumberFormat="1" applyFont="1" applyFill="1" applyBorder="1"/>
    <xf numFmtId="1" fontId="0" fillId="5" borderId="1" xfId="0" applyNumberFormat="1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vertic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vertical="center"/>
    </xf>
    <xf numFmtId="1" fontId="5" fillId="3" borderId="1" xfId="0" applyNumberFormat="1" applyFont="1" applyFill="1" applyBorder="1" applyAlignment="1">
      <alignment vertical="center"/>
    </xf>
    <xf numFmtId="1" fontId="0" fillId="3" borderId="1" xfId="0" applyNumberFormat="1" applyFont="1" applyFill="1" applyBorder="1" applyAlignment="1">
      <alignment vertical="center" wrapText="1"/>
    </xf>
    <xf numFmtId="1" fontId="0" fillId="3" borderId="1" xfId="0" applyNumberFormat="1" applyFont="1" applyFill="1" applyBorder="1" applyAlignment="1">
      <alignment wrapText="1"/>
    </xf>
    <xf numFmtId="1" fontId="5" fillId="3" borderId="1" xfId="0" applyNumberFormat="1" applyFont="1" applyFill="1" applyBorder="1"/>
    <xf numFmtId="1" fontId="0" fillId="3" borderId="1" xfId="0" applyNumberFormat="1" applyFont="1" applyFill="1" applyBorder="1" applyAlignment="1">
      <alignment horizontal="left" wrapText="1"/>
    </xf>
    <xf numFmtId="1" fontId="0" fillId="3" borderId="10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left" wrapText="1"/>
    </xf>
    <xf numFmtId="1" fontId="0" fillId="3" borderId="16" xfId="0" applyNumberFormat="1" applyFont="1" applyFill="1" applyBorder="1" applyAlignment="1">
      <alignment horizontal="center" vertical="center"/>
    </xf>
    <xf numFmtId="1" fontId="1" fillId="3" borderId="10" xfId="0" applyNumberFormat="1" applyFont="1" applyFill="1" applyBorder="1" applyAlignment="1">
      <alignment horizontal="center" vertical="center"/>
    </xf>
    <xf numFmtId="1" fontId="1" fillId="3" borderId="11" xfId="0" applyNumberFormat="1" applyFont="1" applyFill="1" applyBorder="1"/>
    <xf numFmtId="1" fontId="0" fillId="5" borderId="1" xfId="0" applyNumberFormat="1" applyFont="1" applyFill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right" vertical="center"/>
    </xf>
    <xf numFmtId="1" fontId="5" fillId="3" borderId="1" xfId="0" applyNumberFormat="1" applyFont="1" applyFill="1" applyBorder="1" applyAlignment="1">
      <alignment horizontal="right" vertical="center"/>
    </xf>
    <xf numFmtId="1" fontId="0" fillId="3" borderId="1" xfId="0" applyNumberFormat="1" applyFont="1" applyFill="1" applyBorder="1" applyAlignment="1">
      <alignment horizontal="right" vertical="center" wrapText="1"/>
    </xf>
    <xf numFmtId="1" fontId="0" fillId="3" borderId="1" xfId="0" applyNumberFormat="1" applyFont="1" applyFill="1" applyBorder="1" applyAlignment="1">
      <alignment horizontal="right" wrapText="1"/>
    </xf>
    <xf numFmtId="1" fontId="5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 vertical="center"/>
    </xf>
    <xf numFmtId="1" fontId="0" fillId="3" borderId="10" xfId="0" applyNumberFormat="1" applyFont="1" applyFill="1" applyBorder="1" applyAlignment="1">
      <alignment horizontal="right" vertical="center"/>
    </xf>
    <xf numFmtId="1" fontId="5" fillId="3" borderId="11" xfId="0" applyNumberFormat="1" applyFont="1" applyFill="1" applyBorder="1" applyAlignment="1">
      <alignment horizontal="right" wrapText="1"/>
    </xf>
    <xf numFmtId="1" fontId="0" fillId="3" borderId="16" xfId="0" applyNumberFormat="1" applyFont="1" applyFill="1" applyBorder="1" applyAlignment="1">
      <alignment horizontal="right" vertical="center"/>
    </xf>
    <xf numFmtId="1" fontId="1" fillId="3" borderId="10" xfId="0" applyNumberFormat="1" applyFont="1" applyFill="1" applyBorder="1" applyAlignment="1">
      <alignment horizontal="right" vertical="center"/>
    </xf>
    <xf numFmtId="1" fontId="1" fillId="3" borderId="1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 wrapText="1"/>
    </xf>
    <xf numFmtId="1" fontId="1" fillId="6" borderId="1" xfId="0" applyNumberFormat="1" applyFont="1" applyFill="1" applyBorder="1"/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wrapText="1"/>
    </xf>
    <xf numFmtId="0" fontId="1" fillId="6" borderId="1" xfId="0" applyFont="1" applyFill="1" applyBorder="1"/>
    <xf numFmtId="1" fontId="1" fillId="7" borderId="1" xfId="0" applyNumberFormat="1" applyFont="1" applyFill="1" applyBorder="1"/>
    <xf numFmtId="1" fontId="0" fillId="7" borderId="1" xfId="0" applyNumberFormat="1" applyFont="1" applyFill="1" applyBorder="1"/>
    <xf numFmtId="0" fontId="0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1" fontId="0" fillId="8" borderId="1" xfId="0" applyNumberFormat="1" applyFont="1" applyFill="1" applyBorder="1"/>
    <xf numFmtId="0" fontId="10" fillId="8" borderId="1" xfId="0" applyFont="1" applyFill="1" applyBorder="1" applyAlignment="1">
      <alignment wrapText="1"/>
    </xf>
    <xf numFmtId="0" fontId="10" fillId="8" borderId="1" xfId="0" applyFont="1" applyFill="1" applyBorder="1" applyAlignment="1">
      <alignment vertical="center" wrapText="1"/>
    </xf>
    <xf numFmtId="0" fontId="10" fillId="8" borderId="1" xfId="0" applyFont="1" applyFill="1" applyBorder="1" applyAlignment="1">
      <alignment horizontal="left" wrapText="1"/>
    </xf>
    <xf numFmtId="0" fontId="0" fillId="8" borderId="1" xfId="0" applyFont="1" applyFill="1" applyBorder="1"/>
    <xf numFmtId="1" fontId="1" fillId="5" borderId="1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horizontal="right"/>
    </xf>
    <xf numFmtId="1" fontId="17" fillId="5" borderId="1" xfId="0" applyNumberFormat="1" applyFont="1" applyFill="1" applyBorder="1" applyAlignment="1">
      <alignment horizontal="right"/>
    </xf>
    <xf numFmtId="1" fontId="17" fillId="5" borderId="1" xfId="0" applyNumberFormat="1" applyFont="1" applyFill="1" applyBorder="1" applyAlignment="1">
      <alignment horizontal="center" vertical="center"/>
    </xf>
    <xf numFmtId="1" fontId="17" fillId="5" borderId="1" xfId="0" applyNumberFormat="1" applyFont="1" applyFill="1" applyBorder="1" applyAlignment="1">
      <alignment vertical="center"/>
    </xf>
    <xf numFmtId="1" fontId="17" fillId="5" borderId="1" xfId="0" applyNumberFormat="1" applyFont="1" applyFill="1" applyBorder="1"/>
    <xf numFmtId="0" fontId="17" fillId="5" borderId="1" xfId="0" applyFont="1" applyFill="1" applyBorder="1"/>
    <xf numFmtId="1" fontId="17" fillId="3" borderId="1" xfId="0" applyNumberFormat="1" applyFont="1" applyFill="1" applyBorder="1"/>
    <xf numFmtId="1" fontId="1" fillId="5" borderId="1" xfId="0" applyNumberFormat="1" applyFont="1" applyFill="1" applyBorder="1" applyAlignment="1">
      <alignment horizontal="right" vertical="center" wrapText="1"/>
    </xf>
    <xf numFmtId="0" fontId="17" fillId="5" borderId="1" xfId="0" applyFont="1" applyFill="1" applyBorder="1" applyAlignment="1">
      <alignment horizontal="left" vertical="center" wrapText="1"/>
    </xf>
    <xf numFmtId="1" fontId="17" fillId="5" borderId="1" xfId="0" applyNumberFormat="1" applyFont="1" applyFill="1" applyBorder="1" applyAlignment="1">
      <alignment horizontal="left" vertical="center" wrapText="1"/>
    </xf>
    <xf numFmtId="1" fontId="1" fillId="3" borderId="1" xfId="0" applyNumberFormat="1" applyFont="1" applyFill="1" applyBorder="1" applyAlignment="1">
      <alignment horizontal="right"/>
    </xf>
    <xf numFmtId="0" fontId="17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right"/>
    </xf>
    <xf numFmtId="1" fontId="17" fillId="3" borderId="1" xfId="0" applyNumberFormat="1" applyFont="1" applyFill="1" applyBorder="1" applyAlignment="1">
      <alignment horizontal="right"/>
    </xf>
    <xf numFmtId="1" fontId="17" fillId="3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vertical="center"/>
    </xf>
    <xf numFmtId="0" fontId="17" fillId="3" borderId="1" xfId="0" applyFont="1" applyFill="1" applyBorder="1"/>
    <xf numFmtId="0" fontId="1" fillId="3" borderId="11" xfId="0" applyFont="1" applyFill="1" applyBorder="1" applyAlignment="1">
      <alignment horizontal="right"/>
    </xf>
    <xf numFmtId="1" fontId="3" fillId="5" borderId="17" xfId="0" applyNumberFormat="1" applyFont="1" applyFill="1" applyBorder="1" applyAlignment="1">
      <alignment horizontal="right" vertical="center"/>
    </xf>
    <xf numFmtId="1" fontId="3" fillId="5" borderId="18" xfId="0" applyNumberFormat="1" applyFont="1" applyFill="1" applyBorder="1" applyAlignment="1">
      <alignment horizontal="right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right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right"/>
    </xf>
    <xf numFmtId="1" fontId="3" fillId="5" borderId="22" xfId="0" applyNumberFormat="1" applyFont="1" applyFill="1" applyBorder="1" applyAlignment="1">
      <alignment horizontal="right"/>
    </xf>
    <xf numFmtId="0" fontId="3" fillId="5" borderId="20" xfId="0" applyFont="1" applyFill="1" applyBorder="1" applyAlignment="1">
      <alignment horizontal="right"/>
    </xf>
    <xf numFmtId="1" fontId="3" fillId="5" borderId="17" xfId="0" applyNumberFormat="1" applyFont="1" applyFill="1" applyBorder="1" applyAlignment="1">
      <alignment horizontal="center" vertical="center"/>
    </xf>
    <xf numFmtId="1" fontId="3" fillId="5" borderId="18" xfId="0" applyNumberFormat="1" applyFont="1" applyFill="1" applyBorder="1" applyAlignment="1">
      <alignment horizontal="center"/>
    </xf>
    <xf numFmtId="1" fontId="3" fillId="5" borderId="18" xfId="0" applyNumberFormat="1" applyFont="1" applyFill="1" applyBorder="1"/>
    <xf numFmtId="0" fontId="3" fillId="5" borderId="18" xfId="0" applyFont="1" applyFill="1" applyBorder="1"/>
    <xf numFmtId="1" fontId="1" fillId="7" borderId="1" xfId="0" applyNumberFormat="1" applyFont="1" applyFill="1" applyBorder="1" applyAlignment="1">
      <alignment horizontal="right"/>
    </xf>
    <xf numFmtId="1" fontId="0" fillId="7" borderId="1" xfId="0" applyNumberFormat="1" applyFont="1" applyFill="1" applyBorder="1" applyAlignment="1">
      <alignment horizontal="right"/>
    </xf>
    <xf numFmtId="1" fontId="17" fillId="7" borderId="1" xfId="0" applyNumberFormat="1" applyFont="1" applyFill="1" applyBorder="1" applyAlignment="1">
      <alignment horizontal="right"/>
    </xf>
    <xf numFmtId="1" fontId="17" fillId="7" borderId="1" xfId="0" applyNumberFormat="1" applyFont="1" applyFill="1" applyBorder="1"/>
    <xf numFmtId="1" fontId="4" fillId="7" borderId="1" xfId="0" applyNumberFormat="1" applyFont="1" applyFill="1" applyBorder="1" applyAlignment="1">
      <alignment horizontal="right"/>
    </xf>
    <xf numFmtId="1" fontId="1" fillId="7" borderId="4" xfId="0" applyNumberFormat="1" applyFont="1" applyFill="1" applyBorder="1" applyAlignment="1">
      <alignment horizontal="right"/>
    </xf>
    <xf numFmtId="1" fontId="3" fillId="7" borderId="17" xfId="0" applyNumberFormat="1" applyFont="1" applyFill="1" applyBorder="1" applyAlignment="1">
      <alignment horizontal="right"/>
    </xf>
    <xf numFmtId="1" fontId="3" fillId="7" borderId="19" xfId="0" applyNumberFormat="1" applyFont="1" applyFill="1" applyBorder="1" applyAlignment="1">
      <alignment horizontal="right"/>
    </xf>
    <xf numFmtId="1" fontId="3" fillId="7" borderId="18" xfId="0" applyNumberFormat="1" applyFont="1" applyFill="1" applyBorder="1" applyAlignment="1">
      <alignment horizontal="center"/>
    </xf>
    <xf numFmtId="1" fontId="4" fillId="7" borderId="1" xfId="0" applyNumberFormat="1" applyFont="1" applyFill="1" applyBorder="1"/>
    <xf numFmtId="1" fontId="3" fillId="7" borderId="18" xfId="0" applyNumberFormat="1" applyFont="1" applyFill="1" applyBorder="1" applyAlignment="1">
      <alignment horizontal="right"/>
    </xf>
    <xf numFmtId="1" fontId="1" fillId="6" borderId="12" xfId="0" applyNumberFormat="1" applyFont="1" applyFill="1" applyBorder="1" applyAlignment="1">
      <alignment horizontal="right" vertical="center"/>
    </xf>
    <xf numFmtId="1" fontId="1" fillId="6" borderId="13" xfId="0" applyNumberFormat="1" applyFont="1" applyFill="1" applyBorder="1" applyAlignment="1">
      <alignment horizontal="right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vertical="center"/>
    </xf>
    <xf numFmtId="1" fontId="1" fillId="6" borderId="12" xfId="0" applyNumberFormat="1" applyFont="1" applyFill="1" applyBorder="1" applyAlignment="1">
      <alignment horizontal="center" vertical="center"/>
    </xf>
    <xf numFmtId="1" fontId="1" fillId="6" borderId="13" xfId="0" applyNumberFormat="1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vertical="center"/>
    </xf>
    <xf numFmtId="1" fontId="1" fillId="12" borderId="1" xfId="0" applyNumberFormat="1" applyFont="1" applyFill="1" applyBorder="1"/>
    <xf numFmtId="1" fontId="1" fillId="2" borderId="1" xfId="0" applyNumberFormat="1" applyFont="1" applyFill="1" applyBorder="1"/>
    <xf numFmtId="4" fontId="0" fillId="3" borderId="1" xfId="0" applyNumberFormat="1" applyFont="1" applyFill="1" applyBorder="1"/>
    <xf numFmtId="4" fontId="0" fillId="5" borderId="1" xfId="0" applyNumberFormat="1" applyFont="1" applyFill="1" applyBorder="1"/>
    <xf numFmtId="4" fontId="0" fillId="3" borderId="1" xfId="0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3" fontId="0" fillId="3" borderId="1" xfId="0" applyNumberFormat="1" applyFont="1" applyFill="1" applyBorder="1"/>
    <xf numFmtId="3" fontId="0" fillId="5" borderId="1" xfId="0" applyNumberFormat="1" applyFont="1" applyFill="1" applyBorder="1"/>
    <xf numFmtId="3" fontId="0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0" fontId="1" fillId="3" borderId="24" xfId="0" applyFont="1" applyFill="1" applyBorder="1" applyAlignment="1">
      <alignment horizontal="right"/>
    </xf>
    <xf numFmtId="0" fontId="0" fillId="3" borderId="24" xfId="0" applyFont="1" applyFill="1" applyBorder="1" applyAlignment="1">
      <alignment horizontal="right"/>
    </xf>
    <xf numFmtId="3" fontId="0" fillId="3" borderId="24" xfId="0" applyNumberFormat="1" applyFont="1" applyFill="1" applyBorder="1" applyAlignment="1">
      <alignment horizontal="right"/>
    </xf>
    <xf numFmtId="3" fontId="1" fillId="3" borderId="24" xfId="0" applyNumberFormat="1" applyFont="1" applyFill="1" applyBorder="1" applyAlignment="1">
      <alignment horizontal="right"/>
    </xf>
    <xf numFmtId="0" fontId="0" fillId="13" borderId="1" xfId="0" applyFont="1" applyFill="1" applyBorder="1"/>
    <xf numFmtId="0" fontId="0" fillId="13" borderId="1" xfId="0" applyFont="1" applyFill="1" applyBorder="1" applyAlignment="1">
      <alignment horizontal="right"/>
    </xf>
    <xf numFmtId="4" fontId="0" fillId="13" borderId="1" xfId="0" applyNumberFormat="1" applyFont="1" applyFill="1" applyBorder="1" applyAlignment="1">
      <alignment horizontal="right"/>
    </xf>
    <xf numFmtId="4" fontId="0" fillId="13" borderId="1" xfId="0" applyNumberFormat="1" applyFont="1" applyFill="1" applyBorder="1"/>
    <xf numFmtId="3" fontId="0" fillId="13" borderId="1" xfId="0" applyNumberFormat="1" applyFont="1" applyFill="1" applyBorder="1"/>
    <xf numFmtId="3" fontId="0" fillId="13" borderId="1" xfId="0" applyNumberFormat="1" applyFont="1" applyFill="1" applyBorder="1" applyAlignment="1">
      <alignment horizontal="right"/>
    </xf>
    <xf numFmtId="164" fontId="19" fillId="14" borderId="25" xfId="3" applyFont="1" applyFill="1" applyBorder="1"/>
    <xf numFmtId="165" fontId="19" fillId="14" borderId="25" xfId="3" applyNumberFormat="1" applyFont="1" applyFill="1" applyBorder="1"/>
    <xf numFmtId="164" fontId="19" fillId="15" borderId="25" xfId="3" applyFont="1" applyFill="1" applyBorder="1"/>
    <xf numFmtId="165" fontId="19" fillId="15" borderId="25" xfId="3" applyNumberFormat="1" applyFont="1" applyFill="1" applyBorder="1"/>
    <xf numFmtId="166" fontId="19" fillId="14" borderId="25" xfId="3" applyNumberFormat="1" applyFont="1" applyFill="1" applyBorder="1"/>
    <xf numFmtId="164" fontId="19" fillId="14" borderId="25" xfId="3" applyFont="1" applyFill="1" applyBorder="1" applyAlignment="1">
      <alignment horizontal="right"/>
    </xf>
    <xf numFmtId="166" fontId="19" fillId="14" borderId="25" xfId="3" applyNumberFormat="1" applyFont="1" applyFill="1" applyBorder="1" applyAlignment="1">
      <alignment horizontal="right"/>
    </xf>
    <xf numFmtId="0" fontId="4" fillId="0" borderId="1" xfId="0" applyFont="1" applyBorder="1"/>
    <xf numFmtId="0" fontId="0" fillId="16" borderId="1" xfId="0" applyFont="1" applyFill="1" applyBorder="1" applyAlignment="1">
      <alignment horizontal="right"/>
    </xf>
    <xf numFmtId="0" fontId="4" fillId="16" borderId="1" xfId="0" applyFont="1" applyFill="1" applyBorder="1"/>
    <xf numFmtId="1" fontId="0" fillId="16" borderId="1" xfId="0" applyNumberFormat="1" applyFont="1" applyFill="1" applyBorder="1" applyAlignment="1">
      <alignment horizontal="right"/>
    </xf>
    <xf numFmtId="0" fontId="4" fillId="5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1" fillId="6" borderId="1" xfId="2" applyFont="1" applyFill="1" applyBorder="1" applyAlignment="1" applyProtection="1">
      <alignment horizontal="center" vertical="center"/>
      <protection hidden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1" fontId="1" fillId="6" borderId="14" xfId="0" applyNumberFormat="1" applyFont="1" applyFill="1" applyBorder="1" applyAlignment="1">
      <alignment horizontal="right"/>
    </xf>
    <xf numFmtId="1" fontId="1" fillId="6" borderId="15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right"/>
    </xf>
    <xf numFmtId="0" fontId="18" fillId="10" borderId="1" xfId="0" applyFont="1" applyFill="1" applyBorder="1" applyAlignment="1">
      <alignment horizontal="left" vertical="center"/>
    </xf>
    <xf numFmtId="1" fontId="1" fillId="6" borderId="14" xfId="0" applyNumberFormat="1" applyFont="1" applyFill="1" applyBorder="1" applyAlignment="1">
      <alignment horizontal="center"/>
    </xf>
    <xf numFmtId="1" fontId="1" fillId="6" borderId="15" xfId="0" applyNumberFormat="1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right"/>
    </xf>
    <xf numFmtId="0" fontId="1" fillId="6" borderId="15" xfId="0" applyFont="1" applyFill="1" applyBorder="1" applyAlignment="1">
      <alignment horizontal="right"/>
    </xf>
  </cellXfs>
  <cellStyles count="4">
    <cellStyle name="Excel Built-in Normal" xfId="3"/>
    <cellStyle name="Normal" xfId="0" builtinId="0"/>
    <cellStyle name="Normal 2" xfId="1"/>
    <cellStyle name="Normal_MIS I Submitted to RBI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49"/>
  <sheetViews>
    <sheetView tabSelected="1" zoomScaleNormal="100" zoomScaleSheetLayoutView="85" workbookViewId="0">
      <selection activeCell="I267" sqref="I267"/>
    </sheetView>
  </sheetViews>
  <sheetFormatPr defaultRowHeight="15" x14ac:dyDescent="0.25"/>
  <cols>
    <col min="1" max="1" width="6.7109375" style="35" bestFit="1" customWidth="1"/>
    <col min="2" max="2" width="48.85546875" style="81" customWidth="1"/>
    <col min="3" max="3" width="12.7109375" style="27" bestFit="1" customWidth="1"/>
    <col min="4" max="4" width="14.28515625" style="27" customWidth="1"/>
    <col min="5" max="5" width="15" style="27" customWidth="1"/>
    <col min="6" max="6" width="13.85546875" style="27" customWidth="1"/>
    <col min="7" max="7" width="13" style="27" bestFit="1" customWidth="1"/>
    <col min="8" max="8" width="11.5703125" style="27" bestFit="1" customWidth="1"/>
    <col min="9" max="9" width="11.140625" style="27" customWidth="1"/>
    <col min="10" max="10" width="13.140625" style="27" customWidth="1"/>
    <col min="11" max="78" width="9.140625" style="36"/>
    <col min="79" max="236" width="9.140625" style="27"/>
    <col min="237" max="237" width="6.7109375" style="27" bestFit="1" customWidth="1"/>
    <col min="238" max="238" width="74.5703125" style="27" customWidth="1"/>
    <col min="239" max="239" width="12.7109375" style="27" bestFit="1" customWidth="1"/>
    <col min="240" max="240" width="11.28515625" style="27" customWidth="1"/>
    <col min="241" max="241" width="15" style="27" customWidth="1"/>
    <col min="242" max="242" width="13.85546875" style="27" customWidth="1"/>
    <col min="243" max="243" width="12.7109375" style="27" bestFit="1" customWidth="1"/>
    <col min="244" max="244" width="9.7109375" style="27" bestFit="1" customWidth="1"/>
    <col min="245" max="245" width="11.140625" style="27" customWidth="1"/>
    <col min="246" max="246" width="13.140625" style="27" customWidth="1"/>
    <col min="247" max="247" width="12.7109375" style="27" bestFit="1" customWidth="1"/>
    <col min="248" max="248" width="11.5703125" style="27" customWidth="1"/>
    <col min="249" max="249" width="14.7109375" style="27" customWidth="1"/>
    <col min="250" max="250" width="13.7109375" style="27" customWidth="1"/>
    <col min="251" max="251" width="12.7109375" style="27" bestFit="1" customWidth="1"/>
    <col min="252" max="252" width="9.7109375" style="27" bestFit="1" customWidth="1"/>
    <col min="253" max="253" width="11.42578125" style="27" customWidth="1"/>
    <col min="254" max="254" width="11.5703125" style="27" bestFit="1" customWidth="1"/>
    <col min="255" max="492" width="9.140625" style="27"/>
    <col min="493" max="493" width="6.7109375" style="27" bestFit="1" customWidth="1"/>
    <col min="494" max="494" width="74.5703125" style="27" customWidth="1"/>
    <col min="495" max="495" width="12.7109375" style="27" bestFit="1" customWidth="1"/>
    <col min="496" max="496" width="11.28515625" style="27" customWidth="1"/>
    <col min="497" max="497" width="15" style="27" customWidth="1"/>
    <col min="498" max="498" width="13.85546875" style="27" customWidth="1"/>
    <col min="499" max="499" width="12.7109375" style="27" bestFit="1" customWidth="1"/>
    <col min="500" max="500" width="9.7109375" style="27" bestFit="1" customWidth="1"/>
    <col min="501" max="501" width="11.140625" style="27" customWidth="1"/>
    <col min="502" max="502" width="13.140625" style="27" customWidth="1"/>
    <col min="503" max="503" width="12.7109375" style="27" bestFit="1" customWidth="1"/>
    <col min="504" max="504" width="11.5703125" style="27" customWidth="1"/>
    <col min="505" max="505" width="14.7109375" style="27" customWidth="1"/>
    <col min="506" max="506" width="13.7109375" style="27" customWidth="1"/>
    <col min="507" max="507" width="12.7109375" style="27" bestFit="1" customWidth="1"/>
    <col min="508" max="508" width="9.7109375" style="27" bestFit="1" customWidth="1"/>
    <col min="509" max="509" width="11.42578125" style="27" customWidth="1"/>
    <col min="510" max="510" width="11.5703125" style="27" bestFit="1" customWidth="1"/>
    <col min="511" max="748" width="9.140625" style="27"/>
    <col min="749" max="749" width="6.7109375" style="27" bestFit="1" customWidth="1"/>
    <col min="750" max="750" width="74.5703125" style="27" customWidth="1"/>
    <col min="751" max="751" width="12.7109375" style="27" bestFit="1" customWidth="1"/>
    <col min="752" max="752" width="11.28515625" style="27" customWidth="1"/>
    <col min="753" max="753" width="15" style="27" customWidth="1"/>
    <col min="754" max="754" width="13.85546875" style="27" customWidth="1"/>
    <col min="755" max="755" width="12.7109375" style="27" bestFit="1" customWidth="1"/>
    <col min="756" max="756" width="9.7109375" style="27" bestFit="1" customWidth="1"/>
    <col min="757" max="757" width="11.140625" style="27" customWidth="1"/>
    <col min="758" max="758" width="13.140625" style="27" customWidth="1"/>
    <col min="759" max="759" width="12.7109375" style="27" bestFit="1" customWidth="1"/>
    <col min="760" max="760" width="11.5703125" style="27" customWidth="1"/>
    <col min="761" max="761" width="14.7109375" style="27" customWidth="1"/>
    <col min="762" max="762" width="13.7109375" style="27" customWidth="1"/>
    <col min="763" max="763" width="12.7109375" style="27" bestFit="1" customWidth="1"/>
    <col min="764" max="764" width="9.7109375" style="27" bestFit="1" customWidth="1"/>
    <col min="765" max="765" width="11.42578125" style="27" customWidth="1"/>
    <col min="766" max="766" width="11.5703125" style="27" bestFit="1" customWidth="1"/>
    <col min="767" max="1004" width="9.140625" style="27"/>
    <col min="1005" max="1005" width="6.7109375" style="27" bestFit="1" customWidth="1"/>
    <col min="1006" max="1006" width="74.5703125" style="27" customWidth="1"/>
    <col min="1007" max="1007" width="12.7109375" style="27" bestFit="1" customWidth="1"/>
    <col min="1008" max="1008" width="11.28515625" style="27" customWidth="1"/>
    <col min="1009" max="1009" width="15" style="27" customWidth="1"/>
    <col min="1010" max="1010" width="13.85546875" style="27" customWidth="1"/>
    <col min="1011" max="1011" width="12.7109375" style="27" bestFit="1" customWidth="1"/>
    <col min="1012" max="1012" width="9.7109375" style="27" bestFit="1" customWidth="1"/>
    <col min="1013" max="1013" width="11.140625" style="27" customWidth="1"/>
    <col min="1014" max="1014" width="13.140625" style="27" customWidth="1"/>
    <col min="1015" max="1015" width="12.7109375" style="27" bestFit="1" customWidth="1"/>
    <col min="1016" max="1016" width="11.5703125" style="27" customWidth="1"/>
    <col min="1017" max="1017" width="14.7109375" style="27" customWidth="1"/>
    <col min="1018" max="1018" width="13.7109375" style="27" customWidth="1"/>
    <col min="1019" max="1019" width="12.7109375" style="27" bestFit="1" customWidth="1"/>
    <col min="1020" max="1020" width="9.7109375" style="27" bestFit="1" customWidth="1"/>
    <col min="1021" max="1021" width="11.42578125" style="27" customWidth="1"/>
    <col min="1022" max="1022" width="11.5703125" style="27" bestFit="1" customWidth="1"/>
    <col min="1023" max="1260" width="9.140625" style="27"/>
    <col min="1261" max="1261" width="6.7109375" style="27" bestFit="1" customWidth="1"/>
    <col min="1262" max="1262" width="74.5703125" style="27" customWidth="1"/>
    <col min="1263" max="1263" width="12.7109375" style="27" bestFit="1" customWidth="1"/>
    <col min="1264" max="1264" width="11.28515625" style="27" customWidth="1"/>
    <col min="1265" max="1265" width="15" style="27" customWidth="1"/>
    <col min="1266" max="1266" width="13.85546875" style="27" customWidth="1"/>
    <col min="1267" max="1267" width="12.7109375" style="27" bestFit="1" customWidth="1"/>
    <col min="1268" max="1268" width="9.7109375" style="27" bestFit="1" customWidth="1"/>
    <col min="1269" max="1269" width="11.140625" style="27" customWidth="1"/>
    <col min="1270" max="1270" width="13.140625" style="27" customWidth="1"/>
    <col min="1271" max="1271" width="12.7109375" style="27" bestFit="1" customWidth="1"/>
    <col min="1272" max="1272" width="11.5703125" style="27" customWidth="1"/>
    <col min="1273" max="1273" width="14.7109375" style="27" customWidth="1"/>
    <col min="1274" max="1274" width="13.7109375" style="27" customWidth="1"/>
    <col min="1275" max="1275" width="12.7109375" style="27" bestFit="1" customWidth="1"/>
    <col min="1276" max="1276" width="9.7109375" style="27" bestFit="1" customWidth="1"/>
    <col min="1277" max="1277" width="11.42578125" style="27" customWidth="1"/>
    <col min="1278" max="1278" width="11.5703125" style="27" bestFit="1" customWidth="1"/>
    <col min="1279" max="1516" width="9.140625" style="27"/>
    <col min="1517" max="1517" width="6.7109375" style="27" bestFit="1" customWidth="1"/>
    <col min="1518" max="1518" width="74.5703125" style="27" customWidth="1"/>
    <col min="1519" max="1519" width="12.7109375" style="27" bestFit="1" customWidth="1"/>
    <col min="1520" max="1520" width="11.28515625" style="27" customWidth="1"/>
    <col min="1521" max="1521" width="15" style="27" customWidth="1"/>
    <col min="1522" max="1522" width="13.85546875" style="27" customWidth="1"/>
    <col min="1523" max="1523" width="12.7109375" style="27" bestFit="1" customWidth="1"/>
    <col min="1524" max="1524" width="9.7109375" style="27" bestFit="1" customWidth="1"/>
    <col min="1525" max="1525" width="11.140625" style="27" customWidth="1"/>
    <col min="1526" max="1526" width="13.140625" style="27" customWidth="1"/>
    <col min="1527" max="1527" width="12.7109375" style="27" bestFit="1" customWidth="1"/>
    <col min="1528" max="1528" width="11.5703125" style="27" customWidth="1"/>
    <col min="1529" max="1529" width="14.7109375" style="27" customWidth="1"/>
    <col min="1530" max="1530" width="13.7109375" style="27" customWidth="1"/>
    <col min="1531" max="1531" width="12.7109375" style="27" bestFit="1" customWidth="1"/>
    <col min="1532" max="1532" width="9.7109375" style="27" bestFit="1" customWidth="1"/>
    <col min="1533" max="1533" width="11.42578125" style="27" customWidth="1"/>
    <col min="1534" max="1534" width="11.5703125" style="27" bestFit="1" customWidth="1"/>
    <col min="1535" max="1772" width="9.140625" style="27"/>
    <col min="1773" max="1773" width="6.7109375" style="27" bestFit="1" customWidth="1"/>
    <col min="1774" max="1774" width="74.5703125" style="27" customWidth="1"/>
    <col min="1775" max="1775" width="12.7109375" style="27" bestFit="1" customWidth="1"/>
    <col min="1776" max="1776" width="11.28515625" style="27" customWidth="1"/>
    <col min="1777" max="1777" width="15" style="27" customWidth="1"/>
    <col min="1778" max="1778" width="13.85546875" style="27" customWidth="1"/>
    <col min="1779" max="1779" width="12.7109375" style="27" bestFit="1" customWidth="1"/>
    <col min="1780" max="1780" width="9.7109375" style="27" bestFit="1" customWidth="1"/>
    <col min="1781" max="1781" width="11.140625" style="27" customWidth="1"/>
    <col min="1782" max="1782" width="13.140625" style="27" customWidth="1"/>
    <col min="1783" max="1783" width="12.7109375" style="27" bestFit="1" customWidth="1"/>
    <col min="1784" max="1784" width="11.5703125" style="27" customWidth="1"/>
    <col min="1785" max="1785" width="14.7109375" style="27" customWidth="1"/>
    <col min="1786" max="1786" width="13.7109375" style="27" customWidth="1"/>
    <col min="1787" max="1787" width="12.7109375" style="27" bestFit="1" customWidth="1"/>
    <col min="1788" max="1788" width="9.7109375" style="27" bestFit="1" customWidth="1"/>
    <col min="1789" max="1789" width="11.42578125" style="27" customWidth="1"/>
    <col min="1790" max="1790" width="11.5703125" style="27" bestFit="1" customWidth="1"/>
    <col min="1791" max="2028" width="9.140625" style="27"/>
    <col min="2029" max="2029" width="6.7109375" style="27" bestFit="1" customWidth="1"/>
    <col min="2030" max="2030" width="74.5703125" style="27" customWidth="1"/>
    <col min="2031" max="2031" width="12.7109375" style="27" bestFit="1" customWidth="1"/>
    <col min="2032" max="2032" width="11.28515625" style="27" customWidth="1"/>
    <col min="2033" max="2033" width="15" style="27" customWidth="1"/>
    <col min="2034" max="2034" width="13.85546875" style="27" customWidth="1"/>
    <col min="2035" max="2035" width="12.7109375" style="27" bestFit="1" customWidth="1"/>
    <col min="2036" max="2036" width="9.7109375" style="27" bestFit="1" customWidth="1"/>
    <col min="2037" max="2037" width="11.140625" style="27" customWidth="1"/>
    <col min="2038" max="2038" width="13.140625" style="27" customWidth="1"/>
    <col min="2039" max="2039" width="12.7109375" style="27" bestFit="1" customWidth="1"/>
    <col min="2040" max="2040" width="11.5703125" style="27" customWidth="1"/>
    <col min="2041" max="2041" width="14.7109375" style="27" customWidth="1"/>
    <col min="2042" max="2042" width="13.7109375" style="27" customWidth="1"/>
    <col min="2043" max="2043" width="12.7109375" style="27" bestFit="1" customWidth="1"/>
    <col min="2044" max="2044" width="9.7109375" style="27" bestFit="1" customWidth="1"/>
    <col min="2045" max="2045" width="11.42578125" style="27" customWidth="1"/>
    <col min="2046" max="2046" width="11.5703125" style="27" bestFit="1" customWidth="1"/>
    <col min="2047" max="2284" width="9.140625" style="27"/>
    <col min="2285" max="2285" width="6.7109375" style="27" bestFit="1" customWidth="1"/>
    <col min="2286" max="2286" width="74.5703125" style="27" customWidth="1"/>
    <col min="2287" max="2287" width="12.7109375" style="27" bestFit="1" customWidth="1"/>
    <col min="2288" max="2288" width="11.28515625" style="27" customWidth="1"/>
    <col min="2289" max="2289" width="15" style="27" customWidth="1"/>
    <col min="2290" max="2290" width="13.85546875" style="27" customWidth="1"/>
    <col min="2291" max="2291" width="12.7109375" style="27" bestFit="1" customWidth="1"/>
    <col min="2292" max="2292" width="9.7109375" style="27" bestFit="1" customWidth="1"/>
    <col min="2293" max="2293" width="11.140625" style="27" customWidth="1"/>
    <col min="2294" max="2294" width="13.140625" style="27" customWidth="1"/>
    <col min="2295" max="2295" width="12.7109375" style="27" bestFit="1" customWidth="1"/>
    <col min="2296" max="2296" width="11.5703125" style="27" customWidth="1"/>
    <col min="2297" max="2297" width="14.7109375" style="27" customWidth="1"/>
    <col min="2298" max="2298" width="13.7109375" style="27" customWidth="1"/>
    <col min="2299" max="2299" width="12.7109375" style="27" bestFit="1" customWidth="1"/>
    <col min="2300" max="2300" width="9.7109375" style="27" bestFit="1" customWidth="1"/>
    <col min="2301" max="2301" width="11.42578125" style="27" customWidth="1"/>
    <col min="2302" max="2302" width="11.5703125" style="27" bestFit="1" customWidth="1"/>
    <col min="2303" max="2540" width="9.140625" style="27"/>
    <col min="2541" max="2541" width="6.7109375" style="27" bestFit="1" customWidth="1"/>
    <col min="2542" max="2542" width="74.5703125" style="27" customWidth="1"/>
    <col min="2543" max="2543" width="12.7109375" style="27" bestFit="1" customWidth="1"/>
    <col min="2544" max="2544" width="11.28515625" style="27" customWidth="1"/>
    <col min="2545" max="2545" width="15" style="27" customWidth="1"/>
    <col min="2546" max="2546" width="13.85546875" style="27" customWidth="1"/>
    <col min="2547" max="2547" width="12.7109375" style="27" bestFit="1" customWidth="1"/>
    <col min="2548" max="2548" width="9.7109375" style="27" bestFit="1" customWidth="1"/>
    <col min="2549" max="2549" width="11.140625" style="27" customWidth="1"/>
    <col min="2550" max="2550" width="13.140625" style="27" customWidth="1"/>
    <col min="2551" max="2551" width="12.7109375" style="27" bestFit="1" customWidth="1"/>
    <col min="2552" max="2552" width="11.5703125" style="27" customWidth="1"/>
    <col min="2553" max="2553" width="14.7109375" style="27" customWidth="1"/>
    <col min="2554" max="2554" width="13.7109375" style="27" customWidth="1"/>
    <col min="2555" max="2555" width="12.7109375" style="27" bestFit="1" customWidth="1"/>
    <col min="2556" max="2556" width="9.7109375" style="27" bestFit="1" customWidth="1"/>
    <col min="2557" max="2557" width="11.42578125" style="27" customWidth="1"/>
    <col min="2558" max="2558" width="11.5703125" style="27" bestFit="1" customWidth="1"/>
    <col min="2559" max="2796" width="9.140625" style="27"/>
    <col min="2797" max="2797" width="6.7109375" style="27" bestFit="1" customWidth="1"/>
    <col min="2798" max="2798" width="74.5703125" style="27" customWidth="1"/>
    <col min="2799" max="2799" width="12.7109375" style="27" bestFit="1" customWidth="1"/>
    <col min="2800" max="2800" width="11.28515625" style="27" customWidth="1"/>
    <col min="2801" max="2801" width="15" style="27" customWidth="1"/>
    <col min="2802" max="2802" width="13.85546875" style="27" customWidth="1"/>
    <col min="2803" max="2803" width="12.7109375" style="27" bestFit="1" customWidth="1"/>
    <col min="2804" max="2804" width="9.7109375" style="27" bestFit="1" customWidth="1"/>
    <col min="2805" max="2805" width="11.140625" style="27" customWidth="1"/>
    <col min="2806" max="2806" width="13.140625" style="27" customWidth="1"/>
    <col min="2807" max="2807" width="12.7109375" style="27" bestFit="1" customWidth="1"/>
    <col min="2808" max="2808" width="11.5703125" style="27" customWidth="1"/>
    <col min="2809" max="2809" width="14.7109375" style="27" customWidth="1"/>
    <col min="2810" max="2810" width="13.7109375" style="27" customWidth="1"/>
    <col min="2811" max="2811" width="12.7109375" style="27" bestFit="1" customWidth="1"/>
    <col min="2812" max="2812" width="9.7109375" style="27" bestFit="1" customWidth="1"/>
    <col min="2813" max="2813" width="11.42578125" style="27" customWidth="1"/>
    <col min="2814" max="2814" width="11.5703125" style="27" bestFit="1" customWidth="1"/>
    <col min="2815" max="3052" width="9.140625" style="27"/>
    <col min="3053" max="3053" width="6.7109375" style="27" bestFit="1" customWidth="1"/>
    <col min="3054" max="3054" width="74.5703125" style="27" customWidth="1"/>
    <col min="3055" max="3055" width="12.7109375" style="27" bestFit="1" customWidth="1"/>
    <col min="3056" max="3056" width="11.28515625" style="27" customWidth="1"/>
    <col min="3057" max="3057" width="15" style="27" customWidth="1"/>
    <col min="3058" max="3058" width="13.85546875" style="27" customWidth="1"/>
    <col min="3059" max="3059" width="12.7109375" style="27" bestFit="1" customWidth="1"/>
    <col min="3060" max="3060" width="9.7109375" style="27" bestFit="1" customWidth="1"/>
    <col min="3061" max="3061" width="11.140625" style="27" customWidth="1"/>
    <col min="3062" max="3062" width="13.140625" style="27" customWidth="1"/>
    <col min="3063" max="3063" width="12.7109375" style="27" bestFit="1" customWidth="1"/>
    <col min="3064" max="3064" width="11.5703125" style="27" customWidth="1"/>
    <col min="3065" max="3065" width="14.7109375" style="27" customWidth="1"/>
    <col min="3066" max="3066" width="13.7109375" style="27" customWidth="1"/>
    <col min="3067" max="3067" width="12.7109375" style="27" bestFit="1" customWidth="1"/>
    <col min="3068" max="3068" width="9.7109375" style="27" bestFit="1" customWidth="1"/>
    <col min="3069" max="3069" width="11.42578125" style="27" customWidth="1"/>
    <col min="3070" max="3070" width="11.5703125" style="27" bestFit="1" customWidth="1"/>
    <col min="3071" max="3308" width="9.140625" style="27"/>
    <col min="3309" max="3309" width="6.7109375" style="27" bestFit="1" customWidth="1"/>
    <col min="3310" max="3310" width="74.5703125" style="27" customWidth="1"/>
    <col min="3311" max="3311" width="12.7109375" style="27" bestFit="1" customWidth="1"/>
    <col min="3312" max="3312" width="11.28515625" style="27" customWidth="1"/>
    <col min="3313" max="3313" width="15" style="27" customWidth="1"/>
    <col min="3314" max="3314" width="13.85546875" style="27" customWidth="1"/>
    <col min="3315" max="3315" width="12.7109375" style="27" bestFit="1" customWidth="1"/>
    <col min="3316" max="3316" width="9.7109375" style="27" bestFit="1" customWidth="1"/>
    <col min="3317" max="3317" width="11.140625" style="27" customWidth="1"/>
    <col min="3318" max="3318" width="13.140625" style="27" customWidth="1"/>
    <col min="3319" max="3319" width="12.7109375" style="27" bestFit="1" customWidth="1"/>
    <col min="3320" max="3320" width="11.5703125" style="27" customWidth="1"/>
    <col min="3321" max="3321" width="14.7109375" style="27" customWidth="1"/>
    <col min="3322" max="3322" width="13.7109375" style="27" customWidth="1"/>
    <col min="3323" max="3323" width="12.7109375" style="27" bestFit="1" customWidth="1"/>
    <col min="3324" max="3324" width="9.7109375" style="27" bestFit="1" customWidth="1"/>
    <col min="3325" max="3325" width="11.42578125" style="27" customWidth="1"/>
    <col min="3326" max="3326" width="11.5703125" style="27" bestFit="1" customWidth="1"/>
    <col min="3327" max="3564" width="9.140625" style="27"/>
    <col min="3565" max="3565" width="6.7109375" style="27" bestFit="1" customWidth="1"/>
    <col min="3566" max="3566" width="74.5703125" style="27" customWidth="1"/>
    <col min="3567" max="3567" width="12.7109375" style="27" bestFit="1" customWidth="1"/>
    <col min="3568" max="3568" width="11.28515625" style="27" customWidth="1"/>
    <col min="3569" max="3569" width="15" style="27" customWidth="1"/>
    <col min="3570" max="3570" width="13.85546875" style="27" customWidth="1"/>
    <col min="3571" max="3571" width="12.7109375" style="27" bestFit="1" customWidth="1"/>
    <col min="3572" max="3572" width="9.7109375" style="27" bestFit="1" customWidth="1"/>
    <col min="3573" max="3573" width="11.140625" style="27" customWidth="1"/>
    <col min="3574" max="3574" width="13.140625" style="27" customWidth="1"/>
    <col min="3575" max="3575" width="12.7109375" style="27" bestFit="1" customWidth="1"/>
    <col min="3576" max="3576" width="11.5703125" style="27" customWidth="1"/>
    <col min="3577" max="3577" width="14.7109375" style="27" customWidth="1"/>
    <col min="3578" max="3578" width="13.7109375" style="27" customWidth="1"/>
    <col min="3579" max="3579" width="12.7109375" style="27" bestFit="1" customWidth="1"/>
    <col min="3580" max="3580" width="9.7109375" style="27" bestFit="1" customWidth="1"/>
    <col min="3581" max="3581" width="11.42578125" style="27" customWidth="1"/>
    <col min="3582" max="3582" width="11.5703125" style="27" bestFit="1" customWidth="1"/>
    <col min="3583" max="3820" width="9.140625" style="27"/>
    <col min="3821" max="3821" width="6.7109375" style="27" bestFit="1" customWidth="1"/>
    <col min="3822" max="3822" width="74.5703125" style="27" customWidth="1"/>
    <col min="3823" max="3823" width="12.7109375" style="27" bestFit="1" customWidth="1"/>
    <col min="3824" max="3824" width="11.28515625" style="27" customWidth="1"/>
    <col min="3825" max="3825" width="15" style="27" customWidth="1"/>
    <col min="3826" max="3826" width="13.85546875" style="27" customWidth="1"/>
    <col min="3827" max="3827" width="12.7109375" style="27" bestFit="1" customWidth="1"/>
    <col min="3828" max="3828" width="9.7109375" style="27" bestFit="1" customWidth="1"/>
    <col min="3829" max="3829" width="11.140625" style="27" customWidth="1"/>
    <col min="3830" max="3830" width="13.140625" style="27" customWidth="1"/>
    <col min="3831" max="3831" width="12.7109375" style="27" bestFit="1" customWidth="1"/>
    <col min="3832" max="3832" width="11.5703125" style="27" customWidth="1"/>
    <col min="3833" max="3833" width="14.7109375" style="27" customWidth="1"/>
    <col min="3834" max="3834" width="13.7109375" style="27" customWidth="1"/>
    <col min="3835" max="3835" width="12.7109375" style="27" bestFit="1" customWidth="1"/>
    <col min="3836" max="3836" width="9.7109375" style="27" bestFit="1" customWidth="1"/>
    <col min="3837" max="3837" width="11.42578125" style="27" customWidth="1"/>
    <col min="3838" max="3838" width="11.5703125" style="27" bestFit="1" customWidth="1"/>
    <col min="3839" max="4076" width="9.140625" style="27"/>
    <col min="4077" max="4077" width="6.7109375" style="27" bestFit="1" customWidth="1"/>
    <col min="4078" max="4078" width="74.5703125" style="27" customWidth="1"/>
    <col min="4079" max="4079" width="12.7109375" style="27" bestFit="1" customWidth="1"/>
    <col min="4080" max="4080" width="11.28515625" style="27" customWidth="1"/>
    <col min="4081" max="4081" width="15" style="27" customWidth="1"/>
    <col min="4082" max="4082" width="13.85546875" style="27" customWidth="1"/>
    <col min="4083" max="4083" width="12.7109375" style="27" bestFit="1" customWidth="1"/>
    <col min="4084" max="4084" width="9.7109375" style="27" bestFit="1" customWidth="1"/>
    <col min="4085" max="4085" width="11.140625" style="27" customWidth="1"/>
    <col min="4086" max="4086" width="13.140625" style="27" customWidth="1"/>
    <col min="4087" max="4087" width="12.7109375" style="27" bestFit="1" customWidth="1"/>
    <col min="4088" max="4088" width="11.5703125" style="27" customWidth="1"/>
    <col min="4089" max="4089" width="14.7109375" style="27" customWidth="1"/>
    <col min="4090" max="4090" width="13.7109375" style="27" customWidth="1"/>
    <col min="4091" max="4091" width="12.7109375" style="27" bestFit="1" customWidth="1"/>
    <col min="4092" max="4092" width="9.7109375" style="27" bestFit="1" customWidth="1"/>
    <col min="4093" max="4093" width="11.42578125" style="27" customWidth="1"/>
    <col min="4094" max="4094" width="11.5703125" style="27" bestFit="1" customWidth="1"/>
    <col min="4095" max="4332" width="9.140625" style="27"/>
    <col min="4333" max="4333" width="6.7109375" style="27" bestFit="1" customWidth="1"/>
    <col min="4334" max="4334" width="74.5703125" style="27" customWidth="1"/>
    <col min="4335" max="4335" width="12.7109375" style="27" bestFit="1" customWidth="1"/>
    <col min="4336" max="4336" width="11.28515625" style="27" customWidth="1"/>
    <col min="4337" max="4337" width="15" style="27" customWidth="1"/>
    <col min="4338" max="4338" width="13.85546875" style="27" customWidth="1"/>
    <col min="4339" max="4339" width="12.7109375" style="27" bestFit="1" customWidth="1"/>
    <col min="4340" max="4340" width="9.7109375" style="27" bestFit="1" customWidth="1"/>
    <col min="4341" max="4341" width="11.140625" style="27" customWidth="1"/>
    <col min="4342" max="4342" width="13.140625" style="27" customWidth="1"/>
    <col min="4343" max="4343" width="12.7109375" style="27" bestFit="1" customWidth="1"/>
    <col min="4344" max="4344" width="11.5703125" style="27" customWidth="1"/>
    <col min="4345" max="4345" width="14.7109375" style="27" customWidth="1"/>
    <col min="4346" max="4346" width="13.7109375" style="27" customWidth="1"/>
    <col min="4347" max="4347" width="12.7109375" style="27" bestFit="1" customWidth="1"/>
    <col min="4348" max="4348" width="9.7109375" style="27" bestFit="1" customWidth="1"/>
    <col min="4349" max="4349" width="11.42578125" style="27" customWidth="1"/>
    <col min="4350" max="4350" width="11.5703125" style="27" bestFit="1" customWidth="1"/>
    <col min="4351" max="4588" width="9.140625" style="27"/>
    <col min="4589" max="4589" width="6.7109375" style="27" bestFit="1" customWidth="1"/>
    <col min="4590" max="4590" width="74.5703125" style="27" customWidth="1"/>
    <col min="4591" max="4591" width="12.7109375" style="27" bestFit="1" customWidth="1"/>
    <col min="4592" max="4592" width="11.28515625" style="27" customWidth="1"/>
    <col min="4593" max="4593" width="15" style="27" customWidth="1"/>
    <col min="4594" max="4594" width="13.85546875" style="27" customWidth="1"/>
    <col min="4595" max="4595" width="12.7109375" style="27" bestFit="1" customWidth="1"/>
    <col min="4596" max="4596" width="9.7109375" style="27" bestFit="1" customWidth="1"/>
    <col min="4597" max="4597" width="11.140625" style="27" customWidth="1"/>
    <col min="4598" max="4598" width="13.140625" style="27" customWidth="1"/>
    <col min="4599" max="4599" width="12.7109375" style="27" bestFit="1" customWidth="1"/>
    <col min="4600" max="4600" width="11.5703125" style="27" customWidth="1"/>
    <col min="4601" max="4601" width="14.7109375" style="27" customWidth="1"/>
    <col min="4602" max="4602" width="13.7109375" style="27" customWidth="1"/>
    <col min="4603" max="4603" width="12.7109375" style="27" bestFit="1" customWidth="1"/>
    <col min="4604" max="4604" width="9.7109375" style="27" bestFit="1" customWidth="1"/>
    <col min="4605" max="4605" width="11.42578125" style="27" customWidth="1"/>
    <col min="4606" max="4606" width="11.5703125" style="27" bestFit="1" customWidth="1"/>
    <col min="4607" max="4844" width="9.140625" style="27"/>
    <col min="4845" max="4845" width="6.7109375" style="27" bestFit="1" customWidth="1"/>
    <col min="4846" max="4846" width="74.5703125" style="27" customWidth="1"/>
    <col min="4847" max="4847" width="12.7109375" style="27" bestFit="1" customWidth="1"/>
    <col min="4848" max="4848" width="11.28515625" style="27" customWidth="1"/>
    <col min="4849" max="4849" width="15" style="27" customWidth="1"/>
    <col min="4850" max="4850" width="13.85546875" style="27" customWidth="1"/>
    <col min="4851" max="4851" width="12.7109375" style="27" bestFit="1" customWidth="1"/>
    <col min="4852" max="4852" width="9.7109375" style="27" bestFit="1" customWidth="1"/>
    <col min="4853" max="4853" width="11.140625" style="27" customWidth="1"/>
    <col min="4854" max="4854" width="13.140625" style="27" customWidth="1"/>
    <col min="4855" max="4855" width="12.7109375" style="27" bestFit="1" customWidth="1"/>
    <col min="4856" max="4856" width="11.5703125" style="27" customWidth="1"/>
    <col min="4857" max="4857" width="14.7109375" style="27" customWidth="1"/>
    <col min="4858" max="4858" width="13.7109375" style="27" customWidth="1"/>
    <col min="4859" max="4859" width="12.7109375" style="27" bestFit="1" customWidth="1"/>
    <col min="4860" max="4860" width="9.7109375" style="27" bestFit="1" customWidth="1"/>
    <col min="4861" max="4861" width="11.42578125" style="27" customWidth="1"/>
    <col min="4862" max="4862" width="11.5703125" style="27" bestFit="1" customWidth="1"/>
    <col min="4863" max="5100" width="9.140625" style="27"/>
    <col min="5101" max="5101" width="6.7109375" style="27" bestFit="1" customWidth="1"/>
    <col min="5102" max="5102" width="74.5703125" style="27" customWidth="1"/>
    <col min="5103" max="5103" width="12.7109375" style="27" bestFit="1" customWidth="1"/>
    <col min="5104" max="5104" width="11.28515625" style="27" customWidth="1"/>
    <col min="5105" max="5105" width="15" style="27" customWidth="1"/>
    <col min="5106" max="5106" width="13.85546875" style="27" customWidth="1"/>
    <col min="5107" max="5107" width="12.7109375" style="27" bestFit="1" customWidth="1"/>
    <col min="5108" max="5108" width="9.7109375" style="27" bestFit="1" customWidth="1"/>
    <col min="5109" max="5109" width="11.140625" style="27" customWidth="1"/>
    <col min="5110" max="5110" width="13.140625" style="27" customWidth="1"/>
    <col min="5111" max="5111" width="12.7109375" style="27" bestFit="1" customWidth="1"/>
    <col min="5112" max="5112" width="11.5703125" style="27" customWidth="1"/>
    <col min="5113" max="5113" width="14.7109375" style="27" customWidth="1"/>
    <col min="5114" max="5114" width="13.7109375" style="27" customWidth="1"/>
    <col min="5115" max="5115" width="12.7109375" style="27" bestFit="1" customWidth="1"/>
    <col min="5116" max="5116" width="9.7109375" style="27" bestFit="1" customWidth="1"/>
    <col min="5117" max="5117" width="11.42578125" style="27" customWidth="1"/>
    <col min="5118" max="5118" width="11.5703125" style="27" bestFit="1" customWidth="1"/>
    <col min="5119" max="5356" width="9.140625" style="27"/>
    <col min="5357" max="5357" width="6.7109375" style="27" bestFit="1" customWidth="1"/>
    <col min="5358" max="5358" width="74.5703125" style="27" customWidth="1"/>
    <col min="5359" max="5359" width="12.7109375" style="27" bestFit="1" customWidth="1"/>
    <col min="5360" max="5360" width="11.28515625" style="27" customWidth="1"/>
    <col min="5361" max="5361" width="15" style="27" customWidth="1"/>
    <col min="5362" max="5362" width="13.85546875" style="27" customWidth="1"/>
    <col min="5363" max="5363" width="12.7109375" style="27" bestFit="1" customWidth="1"/>
    <col min="5364" max="5364" width="9.7109375" style="27" bestFit="1" customWidth="1"/>
    <col min="5365" max="5365" width="11.140625" style="27" customWidth="1"/>
    <col min="5366" max="5366" width="13.140625" style="27" customWidth="1"/>
    <col min="5367" max="5367" width="12.7109375" style="27" bestFit="1" customWidth="1"/>
    <col min="5368" max="5368" width="11.5703125" style="27" customWidth="1"/>
    <col min="5369" max="5369" width="14.7109375" style="27" customWidth="1"/>
    <col min="5370" max="5370" width="13.7109375" style="27" customWidth="1"/>
    <col min="5371" max="5371" width="12.7109375" style="27" bestFit="1" customWidth="1"/>
    <col min="5372" max="5372" width="9.7109375" style="27" bestFit="1" customWidth="1"/>
    <col min="5373" max="5373" width="11.42578125" style="27" customWidth="1"/>
    <col min="5374" max="5374" width="11.5703125" style="27" bestFit="1" customWidth="1"/>
    <col min="5375" max="5612" width="9.140625" style="27"/>
    <col min="5613" max="5613" width="6.7109375" style="27" bestFit="1" customWidth="1"/>
    <col min="5614" max="5614" width="74.5703125" style="27" customWidth="1"/>
    <col min="5615" max="5615" width="12.7109375" style="27" bestFit="1" customWidth="1"/>
    <col min="5616" max="5616" width="11.28515625" style="27" customWidth="1"/>
    <col min="5617" max="5617" width="15" style="27" customWidth="1"/>
    <col min="5618" max="5618" width="13.85546875" style="27" customWidth="1"/>
    <col min="5619" max="5619" width="12.7109375" style="27" bestFit="1" customWidth="1"/>
    <col min="5620" max="5620" width="9.7109375" style="27" bestFit="1" customWidth="1"/>
    <col min="5621" max="5621" width="11.140625" style="27" customWidth="1"/>
    <col min="5622" max="5622" width="13.140625" style="27" customWidth="1"/>
    <col min="5623" max="5623" width="12.7109375" style="27" bestFit="1" customWidth="1"/>
    <col min="5624" max="5624" width="11.5703125" style="27" customWidth="1"/>
    <col min="5625" max="5625" width="14.7109375" style="27" customWidth="1"/>
    <col min="5626" max="5626" width="13.7109375" style="27" customWidth="1"/>
    <col min="5627" max="5627" width="12.7109375" style="27" bestFit="1" customWidth="1"/>
    <col min="5628" max="5628" width="9.7109375" style="27" bestFit="1" customWidth="1"/>
    <col min="5629" max="5629" width="11.42578125" style="27" customWidth="1"/>
    <col min="5630" max="5630" width="11.5703125" style="27" bestFit="1" customWidth="1"/>
    <col min="5631" max="5868" width="9.140625" style="27"/>
    <col min="5869" max="5869" width="6.7109375" style="27" bestFit="1" customWidth="1"/>
    <col min="5870" max="5870" width="74.5703125" style="27" customWidth="1"/>
    <col min="5871" max="5871" width="12.7109375" style="27" bestFit="1" customWidth="1"/>
    <col min="5872" max="5872" width="11.28515625" style="27" customWidth="1"/>
    <col min="5873" max="5873" width="15" style="27" customWidth="1"/>
    <col min="5874" max="5874" width="13.85546875" style="27" customWidth="1"/>
    <col min="5875" max="5875" width="12.7109375" style="27" bestFit="1" customWidth="1"/>
    <col min="5876" max="5876" width="9.7109375" style="27" bestFit="1" customWidth="1"/>
    <col min="5877" max="5877" width="11.140625" style="27" customWidth="1"/>
    <col min="5878" max="5878" width="13.140625" style="27" customWidth="1"/>
    <col min="5879" max="5879" width="12.7109375" style="27" bestFit="1" customWidth="1"/>
    <col min="5880" max="5880" width="11.5703125" style="27" customWidth="1"/>
    <col min="5881" max="5881" width="14.7109375" style="27" customWidth="1"/>
    <col min="5882" max="5882" width="13.7109375" style="27" customWidth="1"/>
    <col min="5883" max="5883" width="12.7109375" style="27" bestFit="1" customWidth="1"/>
    <col min="5884" max="5884" width="9.7109375" style="27" bestFit="1" customWidth="1"/>
    <col min="5885" max="5885" width="11.42578125" style="27" customWidth="1"/>
    <col min="5886" max="5886" width="11.5703125" style="27" bestFit="1" customWidth="1"/>
    <col min="5887" max="6124" width="9.140625" style="27"/>
    <col min="6125" max="6125" width="6.7109375" style="27" bestFit="1" customWidth="1"/>
    <col min="6126" max="6126" width="74.5703125" style="27" customWidth="1"/>
    <col min="6127" max="6127" width="12.7109375" style="27" bestFit="1" customWidth="1"/>
    <col min="6128" max="6128" width="11.28515625" style="27" customWidth="1"/>
    <col min="6129" max="6129" width="15" style="27" customWidth="1"/>
    <col min="6130" max="6130" width="13.85546875" style="27" customWidth="1"/>
    <col min="6131" max="6131" width="12.7109375" style="27" bestFit="1" customWidth="1"/>
    <col min="6132" max="6132" width="9.7109375" style="27" bestFit="1" customWidth="1"/>
    <col min="6133" max="6133" width="11.140625" style="27" customWidth="1"/>
    <col min="6134" max="6134" width="13.140625" style="27" customWidth="1"/>
    <col min="6135" max="6135" width="12.7109375" style="27" bestFit="1" customWidth="1"/>
    <col min="6136" max="6136" width="11.5703125" style="27" customWidth="1"/>
    <col min="6137" max="6137" width="14.7109375" style="27" customWidth="1"/>
    <col min="6138" max="6138" width="13.7109375" style="27" customWidth="1"/>
    <col min="6139" max="6139" width="12.7109375" style="27" bestFit="1" customWidth="1"/>
    <col min="6140" max="6140" width="9.7109375" style="27" bestFit="1" customWidth="1"/>
    <col min="6141" max="6141" width="11.42578125" style="27" customWidth="1"/>
    <col min="6142" max="6142" width="11.5703125" style="27" bestFit="1" customWidth="1"/>
    <col min="6143" max="6380" width="9.140625" style="27"/>
    <col min="6381" max="6381" width="6.7109375" style="27" bestFit="1" customWidth="1"/>
    <col min="6382" max="6382" width="74.5703125" style="27" customWidth="1"/>
    <col min="6383" max="6383" width="12.7109375" style="27" bestFit="1" customWidth="1"/>
    <col min="6384" max="6384" width="11.28515625" style="27" customWidth="1"/>
    <col min="6385" max="6385" width="15" style="27" customWidth="1"/>
    <col min="6386" max="6386" width="13.85546875" style="27" customWidth="1"/>
    <col min="6387" max="6387" width="12.7109375" style="27" bestFit="1" customWidth="1"/>
    <col min="6388" max="6388" width="9.7109375" style="27" bestFit="1" customWidth="1"/>
    <col min="6389" max="6389" width="11.140625" style="27" customWidth="1"/>
    <col min="6390" max="6390" width="13.140625" style="27" customWidth="1"/>
    <col min="6391" max="6391" width="12.7109375" style="27" bestFit="1" customWidth="1"/>
    <col min="6392" max="6392" width="11.5703125" style="27" customWidth="1"/>
    <col min="6393" max="6393" width="14.7109375" style="27" customWidth="1"/>
    <col min="6394" max="6394" width="13.7109375" style="27" customWidth="1"/>
    <col min="6395" max="6395" width="12.7109375" style="27" bestFit="1" customWidth="1"/>
    <col min="6396" max="6396" width="9.7109375" style="27" bestFit="1" customWidth="1"/>
    <col min="6397" max="6397" width="11.42578125" style="27" customWidth="1"/>
    <col min="6398" max="6398" width="11.5703125" style="27" bestFit="1" customWidth="1"/>
    <col min="6399" max="6636" width="9.140625" style="27"/>
    <col min="6637" max="6637" width="6.7109375" style="27" bestFit="1" customWidth="1"/>
    <col min="6638" max="6638" width="74.5703125" style="27" customWidth="1"/>
    <col min="6639" max="6639" width="12.7109375" style="27" bestFit="1" customWidth="1"/>
    <col min="6640" max="6640" width="11.28515625" style="27" customWidth="1"/>
    <col min="6641" max="6641" width="15" style="27" customWidth="1"/>
    <col min="6642" max="6642" width="13.85546875" style="27" customWidth="1"/>
    <col min="6643" max="6643" width="12.7109375" style="27" bestFit="1" customWidth="1"/>
    <col min="6644" max="6644" width="9.7109375" style="27" bestFit="1" customWidth="1"/>
    <col min="6645" max="6645" width="11.140625" style="27" customWidth="1"/>
    <col min="6646" max="6646" width="13.140625" style="27" customWidth="1"/>
    <col min="6647" max="6647" width="12.7109375" style="27" bestFit="1" customWidth="1"/>
    <col min="6648" max="6648" width="11.5703125" style="27" customWidth="1"/>
    <col min="6649" max="6649" width="14.7109375" style="27" customWidth="1"/>
    <col min="6650" max="6650" width="13.7109375" style="27" customWidth="1"/>
    <col min="6651" max="6651" width="12.7109375" style="27" bestFit="1" customWidth="1"/>
    <col min="6652" max="6652" width="9.7109375" style="27" bestFit="1" customWidth="1"/>
    <col min="6653" max="6653" width="11.42578125" style="27" customWidth="1"/>
    <col min="6654" max="6654" width="11.5703125" style="27" bestFit="1" customWidth="1"/>
    <col min="6655" max="6892" width="9.140625" style="27"/>
    <col min="6893" max="6893" width="6.7109375" style="27" bestFit="1" customWidth="1"/>
    <col min="6894" max="6894" width="74.5703125" style="27" customWidth="1"/>
    <col min="6895" max="6895" width="12.7109375" style="27" bestFit="1" customWidth="1"/>
    <col min="6896" max="6896" width="11.28515625" style="27" customWidth="1"/>
    <col min="6897" max="6897" width="15" style="27" customWidth="1"/>
    <col min="6898" max="6898" width="13.85546875" style="27" customWidth="1"/>
    <col min="6899" max="6899" width="12.7109375" style="27" bestFit="1" customWidth="1"/>
    <col min="6900" max="6900" width="9.7109375" style="27" bestFit="1" customWidth="1"/>
    <col min="6901" max="6901" width="11.140625" style="27" customWidth="1"/>
    <col min="6902" max="6902" width="13.140625" style="27" customWidth="1"/>
    <col min="6903" max="6903" width="12.7109375" style="27" bestFit="1" customWidth="1"/>
    <col min="6904" max="6904" width="11.5703125" style="27" customWidth="1"/>
    <col min="6905" max="6905" width="14.7109375" style="27" customWidth="1"/>
    <col min="6906" max="6906" width="13.7109375" style="27" customWidth="1"/>
    <col min="6907" max="6907" width="12.7109375" style="27" bestFit="1" customWidth="1"/>
    <col min="6908" max="6908" width="9.7109375" style="27" bestFit="1" customWidth="1"/>
    <col min="6909" max="6909" width="11.42578125" style="27" customWidth="1"/>
    <col min="6910" max="6910" width="11.5703125" style="27" bestFit="1" customWidth="1"/>
    <col min="6911" max="7148" width="9.140625" style="27"/>
    <col min="7149" max="7149" width="6.7109375" style="27" bestFit="1" customWidth="1"/>
    <col min="7150" max="7150" width="74.5703125" style="27" customWidth="1"/>
    <col min="7151" max="7151" width="12.7109375" style="27" bestFit="1" customWidth="1"/>
    <col min="7152" max="7152" width="11.28515625" style="27" customWidth="1"/>
    <col min="7153" max="7153" width="15" style="27" customWidth="1"/>
    <col min="7154" max="7154" width="13.85546875" style="27" customWidth="1"/>
    <col min="7155" max="7155" width="12.7109375" style="27" bestFit="1" customWidth="1"/>
    <col min="7156" max="7156" width="9.7109375" style="27" bestFit="1" customWidth="1"/>
    <col min="7157" max="7157" width="11.140625" style="27" customWidth="1"/>
    <col min="7158" max="7158" width="13.140625" style="27" customWidth="1"/>
    <col min="7159" max="7159" width="12.7109375" style="27" bestFit="1" customWidth="1"/>
    <col min="7160" max="7160" width="11.5703125" style="27" customWidth="1"/>
    <col min="7161" max="7161" width="14.7109375" style="27" customWidth="1"/>
    <col min="7162" max="7162" width="13.7109375" style="27" customWidth="1"/>
    <col min="7163" max="7163" width="12.7109375" style="27" bestFit="1" customWidth="1"/>
    <col min="7164" max="7164" width="9.7109375" style="27" bestFit="1" customWidth="1"/>
    <col min="7165" max="7165" width="11.42578125" style="27" customWidth="1"/>
    <col min="7166" max="7166" width="11.5703125" style="27" bestFit="1" customWidth="1"/>
    <col min="7167" max="7404" width="9.140625" style="27"/>
    <col min="7405" max="7405" width="6.7109375" style="27" bestFit="1" customWidth="1"/>
    <col min="7406" max="7406" width="74.5703125" style="27" customWidth="1"/>
    <col min="7407" max="7407" width="12.7109375" style="27" bestFit="1" customWidth="1"/>
    <col min="7408" max="7408" width="11.28515625" style="27" customWidth="1"/>
    <col min="7409" max="7409" width="15" style="27" customWidth="1"/>
    <col min="7410" max="7410" width="13.85546875" style="27" customWidth="1"/>
    <col min="7411" max="7411" width="12.7109375" style="27" bestFit="1" customWidth="1"/>
    <col min="7412" max="7412" width="9.7109375" style="27" bestFit="1" customWidth="1"/>
    <col min="7413" max="7413" width="11.140625" style="27" customWidth="1"/>
    <col min="7414" max="7414" width="13.140625" style="27" customWidth="1"/>
    <col min="7415" max="7415" width="12.7109375" style="27" bestFit="1" customWidth="1"/>
    <col min="7416" max="7416" width="11.5703125" style="27" customWidth="1"/>
    <col min="7417" max="7417" width="14.7109375" style="27" customWidth="1"/>
    <col min="7418" max="7418" width="13.7109375" style="27" customWidth="1"/>
    <col min="7419" max="7419" width="12.7109375" style="27" bestFit="1" customWidth="1"/>
    <col min="7420" max="7420" width="9.7109375" style="27" bestFit="1" customWidth="1"/>
    <col min="7421" max="7421" width="11.42578125" style="27" customWidth="1"/>
    <col min="7422" max="7422" width="11.5703125" style="27" bestFit="1" customWidth="1"/>
    <col min="7423" max="7660" width="9.140625" style="27"/>
    <col min="7661" max="7661" width="6.7109375" style="27" bestFit="1" customWidth="1"/>
    <col min="7662" max="7662" width="74.5703125" style="27" customWidth="1"/>
    <col min="7663" max="7663" width="12.7109375" style="27" bestFit="1" customWidth="1"/>
    <col min="7664" max="7664" width="11.28515625" style="27" customWidth="1"/>
    <col min="7665" max="7665" width="15" style="27" customWidth="1"/>
    <col min="7666" max="7666" width="13.85546875" style="27" customWidth="1"/>
    <col min="7667" max="7667" width="12.7109375" style="27" bestFit="1" customWidth="1"/>
    <col min="7668" max="7668" width="9.7109375" style="27" bestFit="1" customWidth="1"/>
    <col min="7669" max="7669" width="11.140625" style="27" customWidth="1"/>
    <col min="7670" max="7670" width="13.140625" style="27" customWidth="1"/>
    <col min="7671" max="7671" width="12.7109375" style="27" bestFit="1" customWidth="1"/>
    <col min="7672" max="7672" width="11.5703125" style="27" customWidth="1"/>
    <col min="7673" max="7673" width="14.7109375" style="27" customWidth="1"/>
    <col min="7674" max="7674" width="13.7109375" style="27" customWidth="1"/>
    <col min="7675" max="7675" width="12.7109375" style="27" bestFit="1" customWidth="1"/>
    <col min="7676" max="7676" width="9.7109375" style="27" bestFit="1" customWidth="1"/>
    <col min="7677" max="7677" width="11.42578125" style="27" customWidth="1"/>
    <col min="7678" max="7678" width="11.5703125" style="27" bestFit="1" customWidth="1"/>
    <col min="7679" max="7916" width="9.140625" style="27"/>
    <col min="7917" max="7917" width="6.7109375" style="27" bestFit="1" customWidth="1"/>
    <col min="7918" max="7918" width="74.5703125" style="27" customWidth="1"/>
    <col min="7919" max="7919" width="12.7109375" style="27" bestFit="1" customWidth="1"/>
    <col min="7920" max="7920" width="11.28515625" style="27" customWidth="1"/>
    <col min="7921" max="7921" width="15" style="27" customWidth="1"/>
    <col min="7922" max="7922" width="13.85546875" style="27" customWidth="1"/>
    <col min="7923" max="7923" width="12.7109375" style="27" bestFit="1" customWidth="1"/>
    <col min="7924" max="7924" width="9.7109375" style="27" bestFit="1" customWidth="1"/>
    <col min="7925" max="7925" width="11.140625" style="27" customWidth="1"/>
    <col min="7926" max="7926" width="13.140625" style="27" customWidth="1"/>
    <col min="7927" max="7927" width="12.7109375" style="27" bestFit="1" customWidth="1"/>
    <col min="7928" max="7928" width="11.5703125" style="27" customWidth="1"/>
    <col min="7929" max="7929" width="14.7109375" style="27" customWidth="1"/>
    <col min="7930" max="7930" width="13.7109375" style="27" customWidth="1"/>
    <col min="7931" max="7931" width="12.7109375" style="27" bestFit="1" customWidth="1"/>
    <col min="7932" max="7932" width="9.7109375" style="27" bestFit="1" customWidth="1"/>
    <col min="7933" max="7933" width="11.42578125" style="27" customWidth="1"/>
    <col min="7934" max="7934" width="11.5703125" style="27" bestFit="1" customWidth="1"/>
    <col min="7935" max="8172" width="9.140625" style="27"/>
    <col min="8173" max="8173" width="6.7109375" style="27" bestFit="1" customWidth="1"/>
    <col min="8174" max="8174" width="74.5703125" style="27" customWidth="1"/>
    <col min="8175" max="8175" width="12.7109375" style="27" bestFit="1" customWidth="1"/>
    <col min="8176" max="8176" width="11.28515625" style="27" customWidth="1"/>
    <col min="8177" max="8177" width="15" style="27" customWidth="1"/>
    <col min="8178" max="8178" width="13.85546875" style="27" customWidth="1"/>
    <col min="8179" max="8179" width="12.7109375" style="27" bestFit="1" customWidth="1"/>
    <col min="8180" max="8180" width="9.7109375" style="27" bestFit="1" customWidth="1"/>
    <col min="8181" max="8181" width="11.140625" style="27" customWidth="1"/>
    <col min="8182" max="8182" width="13.140625" style="27" customWidth="1"/>
    <col min="8183" max="8183" width="12.7109375" style="27" bestFit="1" customWidth="1"/>
    <col min="8184" max="8184" width="11.5703125" style="27" customWidth="1"/>
    <col min="8185" max="8185" width="14.7109375" style="27" customWidth="1"/>
    <col min="8186" max="8186" width="13.7109375" style="27" customWidth="1"/>
    <col min="8187" max="8187" width="12.7109375" style="27" bestFit="1" customWidth="1"/>
    <col min="8188" max="8188" width="9.7109375" style="27" bestFit="1" customWidth="1"/>
    <col min="8189" max="8189" width="11.42578125" style="27" customWidth="1"/>
    <col min="8190" max="8190" width="11.5703125" style="27" bestFit="1" customWidth="1"/>
    <col min="8191" max="8428" width="9.140625" style="27"/>
    <col min="8429" max="8429" width="6.7109375" style="27" bestFit="1" customWidth="1"/>
    <col min="8430" max="8430" width="74.5703125" style="27" customWidth="1"/>
    <col min="8431" max="8431" width="12.7109375" style="27" bestFit="1" customWidth="1"/>
    <col min="8432" max="8432" width="11.28515625" style="27" customWidth="1"/>
    <col min="8433" max="8433" width="15" style="27" customWidth="1"/>
    <col min="8434" max="8434" width="13.85546875" style="27" customWidth="1"/>
    <col min="8435" max="8435" width="12.7109375" style="27" bestFit="1" customWidth="1"/>
    <col min="8436" max="8436" width="9.7109375" style="27" bestFit="1" customWidth="1"/>
    <col min="8437" max="8437" width="11.140625" style="27" customWidth="1"/>
    <col min="8438" max="8438" width="13.140625" style="27" customWidth="1"/>
    <col min="8439" max="8439" width="12.7109375" style="27" bestFit="1" customWidth="1"/>
    <col min="8440" max="8440" width="11.5703125" style="27" customWidth="1"/>
    <col min="8441" max="8441" width="14.7109375" style="27" customWidth="1"/>
    <col min="8442" max="8442" width="13.7109375" style="27" customWidth="1"/>
    <col min="8443" max="8443" width="12.7109375" style="27" bestFit="1" customWidth="1"/>
    <col min="8444" max="8444" width="9.7109375" style="27" bestFit="1" customWidth="1"/>
    <col min="8445" max="8445" width="11.42578125" style="27" customWidth="1"/>
    <col min="8446" max="8446" width="11.5703125" style="27" bestFit="1" customWidth="1"/>
    <col min="8447" max="8684" width="9.140625" style="27"/>
    <col min="8685" max="8685" width="6.7109375" style="27" bestFit="1" customWidth="1"/>
    <col min="8686" max="8686" width="74.5703125" style="27" customWidth="1"/>
    <col min="8687" max="8687" width="12.7109375" style="27" bestFit="1" customWidth="1"/>
    <col min="8688" max="8688" width="11.28515625" style="27" customWidth="1"/>
    <col min="8689" max="8689" width="15" style="27" customWidth="1"/>
    <col min="8690" max="8690" width="13.85546875" style="27" customWidth="1"/>
    <col min="8691" max="8691" width="12.7109375" style="27" bestFit="1" customWidth="1"/>
    <col min="8692" max="8692" width="9.7109375" style="27" bestFit="1" customWidth="1"/>
    <col min="8693" max="8693" width="11.140625" style="27" customWidth="1"/>
    <col min="8694" max="8694" width="13.140625" style="27" customWidth="1"/>
    <col min="8695" max="8695" width="12.7109375" style="27" bestFit="1" customWidth="1"/>
    <col min="8696" max="8696" width="11.5703125" style="27" customWidth="1"/>
    <col min="8697" max="8697" width="14.7109375" style="27" customWidth="1"/>
    <col min="8698" max="8698" width="13.7109375" style="27" customWidth="1"/>
    <col min="8699" max="8699" width="12.7109375" style="27" bestFit="1" customWidth="1"/>
    <col min="8700" max="8700" width="9.7109375" style="27" bestFit="1" customWidth="1"/>
    <col min="8701" max="8701" width="11.42578125" style="27" customWidth="1"/>
    <col min="8702" max="8702" width="11.5703125" style="27" bestFit="1" customWidth="1"/>
    <col min="8703" max="8940" width="9.140625" style="27"/>
    <col min="8941" max="8941" width="6.7109375" style="27" bestFit="1" customWidth="1"/>
    <col min="8942" max="8942" width="74.5703125" style="27" customWidth="1"/>
    <col min="8943" max="8943" width="12.7109375" style="27" bestFit="1" customWidth="1"/>
    <col min="8944" max="8944" width="11.28515625" style="27" customWidth="1"/>
    <col min="8945" max="8945" width="15" style="27" customWidth="1"/>
    <col min="8946" max="8946" width="13.85546875" style="27" customWidth="1"/>
    <col min="8947" max="8947" width="12.7109375" style="27" bestFit="1" customWidth="1"/>
    <col min="8948" max="8948" width="9.7109375" style="27" bestFit="1" customWidth="1"/>
    <col min="8949" max="8949" width="11.140625" style="27" customWidth="1"/>
    <col min="8950" max="8950" width="13.140625" style="27" customWidth="1"/>
    <col min="8951" max="8951" width="12.7109375" style="27" bestFit="1" customWidth="1"/>
    <col min="8952" max="8952" width="11.5703125" style="27" customWidth="1"/>
    <col min="8953" max="8953" width="14.7109375" style="27" customWidth="1"/>
    <col min="8954" max="8954" width="13.7109375" style="27" customWidth="1"/>
    <col min="8955" max="8955" width="12.7109375" style="27" bestFit="1" customWidth="1"/>
    <col min="8956" max="8956" width="9.7109375" style="27" bestFit="1" customWidth="1"/>
    <col min="8957" max="8957" width="11.42578125" style="27" customWidth="1"/>
    <col min="8958" max="8958" width="11.5703125" style="27" bestFit="1" customWidth="1"/>
    <col min="8959" max="9196" width="9.140625" style="27"/>
    <col min="9197" max="9197" width="6.7109375" style="27" bestFit="1" customWidth="1"/>
    <col min="9198" max="9198" width="74.5703125" style="27" customWidth="1"/>
    <col min="9199" max="9199" width="12.7109375" style="27" bestFit="1" customWidth="1"/>
    <col min="9200" max="9200" width="11.28515625" style="27" customWidth="1"/>
    <col min="9201" max="9201" width="15" style="27" customWidth="1"/>
    <col min="9202" max="9202" width="13.85546875" style="27" customWidth="1"/>
    <col min="9203" max="9203" width="12.7109375" style="27" bestFit="1" customWidth="1"/>
    <col min="9204" max="9204" width="9.7109375" style="27" bestFit="1" customWidth="1"/>
    <col min="9205" max="9205" width="11.140625" style="27" customWidth="1"/>
    <col min="9206" max="9206" width="13.140625" style="27" customWidth="1"/>
    <col min="9207" max="9207" width="12.7109375" style="27" bestFit="1" customWidth="1"/>
    <col min="9208" max="9208" width="11.5703125" style="27" customWidth="1"/>
    <col min="9209" max="9209" width="14.7109375" style="27" customWidth="1"/>
    <col min="9210" max="9210" width="13.7109375" style="27" customWidth="1"/>
    <col min="9211" max="9211" width="12.7109375" style="27" bestFit="1" customWidth="1"/>
    <col min="9212" max="9212" width="9.7109375" style="27" bestFit="1" customWidth="1"/>
    <col min="9213" max="9213" width="11.42578125" style="27" customWidth="1"/>
    <col min="9214" max="9214" width="11.5703125" style="27" bestFit="1" customWidth="1"/>
    <col min="9215" max="9452" width="9.140625" style="27"/>
    <col min="9453" max="9453" width="6.7109375" style="27" bestFit="1" customWidth="1"/>
    <col min="9454" max="9454" width="74.5703125" style="27" customWidth="1"/>
    <col min="9455" max="9455" width="12.7109375" style="27" bestFit="1" customWidth="1"/>
    <col min="9456" max="9456" width="11.28515625" style="27" customWidth="1"/>
    <col min="9457" max="9457" width="15" style="27" customWidth="1"/>
    <col min="9458" max="9458" width="13.85546875" style="27" customWidth="1"/>
    <col min="9459" max="9459" width="12.7109375" style="27" bestFit="1" customWidth="1"/>
    <col min="9460" max="9460" width="9.7109375" style="27" bestFit="1" customWidth="1"/>
    <col min="9461" max="9461" width="11.140625" style="27" customWidth="1"/>
    <col min="9462" max="9462" width="13.140625" style="27" customWidth="1"/>
    <col min="9463" max="9463" width="12.7109375" style="27" bestFit="1" customWidth="1"/>
    <col min="9464" max="9464" width="11.5703125" style="27" customWidth="1"/>
    <col min="9465" max="9465" width="14.7109375" style="27" customWidth="1"/>
    <col min="9466" max="9466" width="13.7109375" style="27" customWidth="1"/>
    <col min="9467" max="9467" width="12.7109375" style="27" bestFit="1" customWidth="1"/>
    <col min="9468" max="9468" width="9.7109375" style="27" bestFit="1" customWidth="1"/>
    <col min="9469" max="9469" width="11.42578125" style="27" customWidth="1"/>
    <col min="9470" max="9470" width="11.5703125" style="27" bestFit="1" customWidth="1"/>
    <col min="9471" max="9708" width="9.140625" style="27"/>
    <col min="9709" max="9709" width="6.7109375" style="27" bestFit="1" customWidth="1"/>
    <col min="9710" max="9710" width="74.5703125" style="27" customWidth="1"/>
    <col min="9711" max="9711" width="12.7109375" style="27" bestFit="1" customWidth="1"/>
    <col min="9712" max="9712" width="11.28515625" style="27" customWidth="1"/>
    <col min="9713" max="9713" width="15" style="27" customWidth="1"/>
    <col min="9714" max="9714" width="13.85546875" style="27" customWidth="1"/>
    <col min="9715" max="9715" width="12.7109375" style="27" bestFit="1" customWidth="1"/>
    <col min="9716" max="9716" width="9.7109375" style="27" bestFit="1" customWidth="1"/>
    <col min="9717" max="9717" width="11.140625" style="27" customWidth="1"/>
    <col min="9718" max="9718" width="13.140625" style="27" customWidth="1"/>
    <col min="9719" max="9719" width="12.7109375" style="27" bestFit="1" customWidth="1"/>
    <col min="9720" max="9720" width="11.5703125" style="27" customWidth="1"/>
    <col min="9721" max="9721" width="14.7109375" style="27" customWidth="1"/>
    <col min="9722" max="9722" width="13.7109375" style="27" customWidth="1"/>
    <col min="9723" max="9723" width="12.7109375" style="27" bestFit="1" customWidth="1"/>
    <col min="9724" max="9724" width="9.7109375" style="27" bestFit="1" customWidth="1"/>
    <col min="9725" max="9725" width="11.42578125" style="27" customWidth="1"/>
    <col min="9726" max="9726" width="11.5703125" style="27" bestFit="1" customWidth="1"/>
    <col min="9727" max="9964" width="9.140625" style="27"/>
    <col min="9965" max="9965" width="6.7109375" style="27" bestFit="1" customWidth="1"/>
    <col min="9966" max="9966" width="74.5703125" style="27" customWidth="1"/>
    <col min="9967" max="9967" width="12.7109375" style="27" bestFit="1" customWidth="1"/>
    <col min="9968" max="9968" width="11.28515625" style="27" customWidth="1"/>
    <col min="9969" max="9969" width="15" style="27" customWidth="1"/>
    <col min="9970" max="9970" width="13.85546875" style="27" customWidth="1"/>
    <col min="9971" max="9971" width="12.7109375" style="27" bestFit="1" customWidth="1"/>
    <col min="9972" max="9972" width="9.7109375" style="27" bestFit="1" customWidth="1"/>
    <col min="9973" max="9973" width="11.140625" style="27" customWidth="1"/>
    <col min="9974" max="9974" width="13.140625" style="27" customWidth="1"/>
    <col min="9975" max="9975" width="12.7109375" style="27" bestFit="1" customWidth="1"/>
    <col min="9976" max="9976" width="11.5703125" style="27" customWidth="1"/>
    <col min="9977" max="9977" width="14.7109375" style="27" customWidth="1"/>
    <col min="9978" max="9978" width="13.7109375" style="27" customWidth="1"/>
    <col min="9979" max="9979" width="12.7109375" style="27" bestFit="1" customWidth="1"/>
    <col min="9980" max="9980" width="9.7109375" style="27" bestFit="1" customWidth="1"/>
    <col min="9981" max="9981" width="11.42578125" style="27" customWidth="1"/>
    <col min="9982" max="9982" width="11.5703125" style="27" bestFit="1" customWidth="1"/>
    <col min="9983" max="10220" width="9.140625" style="27"/>
    <col min="10221" max="10221" width="6.7109375" style="27" bestFit="1" customWidth="1"/>
    <col min="10222" max="10222" width="74.5703125" style="27" customWidth="1"/>
    <col min="10223" max="10223" width="12.7109375" style="27" bestFit="1" customWidth="1"/>
    <col min="10224" max="10224" width="11.28515625" style="27" customWidth="1"/>
    <col min="10225" max="10225" width="15" style="27" customWidth="1"/>
    <col min="10226" max="10226" width="13.85546875" style="27" customWidth="1"/>
    <col min="10227" max="10227" width="12.7109375" style="27" bestFit="1" customWidth="1"/>
    <col min="10228" max="10228" width="9.7109375" style="27" bestFit="1" customWidth="1"/>
    <col min="10229" max="10229" width="11.140625" style="27" customWidth="1"/>
    <col min="10230" max="10230" width="13.140625" style="27" customWidth="1"/>
    <col min="10231" max="10231" width="12.7109375" style="27" bestFit="1" customWidth="1"/>
    <col min="10232" max="10232" width="11.5703125" style="27" customWidth="1"/>
    <col min="10233" max="10233" width="14.7109375" style="27" customWidth="1"/>
    <col min="10234" max="10234" width="13.7109375" style="27" customWidth="1"/>
    <col min="10235" max="10235" width="12.7109375" style="27" bestFit="1" customWidth="1"/>
    <col min="10236" max="10236" width="9.7109375" style="27" bestFit="1" customWidth="1"/>
    <col min="10237" max="10237" width="11.42578125" style="27" customWidth="1"/>
    <col min="10238" max="10238" width="11.5703125" style="27" bestFit="1" customWidth="1"/>
    <col min="10239" max="10476" width="9.140625" style="27"/>
    <col min="10477" max="10477" width="6.7109375" style="27" bestFit="1" customWidth="1"/>
    <col min="10478" max="10478" width="74.5703125" style="27" customWidth="1"/>
    <col min="10479" max="10479" width="12.7109375" style="27" bestFit="1" customWidth="1"/>
    <col min="10480" max="10480" width="11.28515625" style="27" customWidth="1"/>
    <col min="10481" max="10481" width="15" style="27" customWidth="1"/>
    <col min="10482" max="10482" width="13.85546875" style="27" customWidth="1"/>
    <col min="10483" max="10483" width="12.7109375" style="27" bestFit="1" customWidth="1"/>
    <col min="10484" max="10484" width="9.7109375" style="27" bestFit="1" customWidth="1"/>
    <col min="10485" max="10485" width="11.140625" style="27" customWidth="1"/>
    <col min="10486" max="10486" width="13.140625" style="27" customWidth="1"/>
    <col min="10487" max="10487" width="12.7109375" style="27" bestFit="1" customWidth="1"/>
    <col min="10488" max="10488" width="11.5703125" style="27" customWidth="1"/>
    <col min="10489" max="10489" width="14.7109375" style="27" customWidth="1"/>
    <col min="10490" max="10490" width="13.7109375" style="27" customWidth="1"/>
    <col min="10491" max="10491" width="12.7109375" style="27" bestFit="1" customWidth="1"/>
    <col min="10492" max="10492" width="9.7109375" style="27" bestFit="1" customWidth="1"/>
    <col min="10493" max="10493" width="11.42578125" style="27" customWidth="1"/>
    <col min="10494" max="10494" width="11.5703125" style="27" bestFit="1" customWidth="1"/>
    <col min="10495" max="10732" width="9.140625" style="27"/>
    <col min="10733" max="10733" width="6.7109375" style="27" bestFit="1" customWidth="1"/>
    <col min="10734" max="10734" width="74.5703125" style="27" customWidth="1"/>
    <col min="10735" max="10735" width="12.7109375" style="27" bestFit="1" customWidth="1"/>
    <col min="10736" max="10736" width="11.28515625" style="27" customWidth="1"/>
    <col min="10737" max="10737" width="15" style="27" customWidth="1"/>
    <col min="10738" max="10738" width="13.85546875" style="27" customWidth="1"/>
    <col min="10739" max="10739" width="12.7109375" style="27" bestFit="1" customWidth="1"/>
    <col min="10740" max="10740" width="9.7109375" style="27" bestFit="1" customWidth="1"/>
    <col min="10741" max="10741" width="11.140625" style="27" customWidth="1"/>
    <col min="10742" max="10742" width="13.140625" style="27" customWidth="1"/>
    <col min="10743" max="10743" width="12.7109375" style="27" bestFit="1" customWidth="1"/>
    <col min="10744" max="10744" width="11.5703125" style="27" customWidth="1"/>
    <col min="10745" max="10745" width="14.7109375" style="27" customWidth="1"/>
    <col min="10746" max="10746" width="13.7109375" style="27" customWidth="1"/>
    <col min="10747" max="10747" width="12.7109375" style="27" bestFit="1" customWidth="1"/>
    <col min="10748" max="10748" width="9.7109375" style="27" bestFit="1" customWidth="1"/>
    <col min="10749" max="10749" width="11.42578125" style="27" customWidth="1"/>
    <col min="10750" max="10750" width="11.5703125" style="27" bestFit="1" customWidth="1"/>
    <col min="10751" max="10988" width="9.140625" style="27"/>
    <col min="10989" max="10989" width="6.7109375" style="27" bestFit="1" customWidth="1"/>
    <col min="10990" max="10990" width="74.5703125" style="27" customWidth="1"/>
    <col min="10991" max="10991" width="12.7109375" style="27" bestFit="1" customWidth="1"/>
    <col min="10992" max="10992" width="11.28515625" style="27" customWidth="1"/>
    <col min="10993" max="10993" width="15" style="27" customWidth="1"/>
    <col min="10994" max="10994" width="13.85546875" style="27" customWidth="1"/>
    <col min="10995" max="10995" width="12.7109375" style="27" bestFit="1" customWidth="1"/>
    <col min="10996" max="10996" width="9.7109375" style="27" bestFit="1" customWidth="1"/>
    <col min="10997" max="10997" width="11.140625" style="27" customWidth="1"/>
    <col min="10998" max="10998" width="13.140625" style="27" customWidth="1"/>
    <col min="10999" max="10999" width="12.7109375" style="27" bestFit="1" customWidth="1"/>
    <col min="11000" max="11000" width="11.5703125" style="27" customWidth="1"/>
    <col min="11001" max="11001" width="14.7109375" style="27" customWidth="1"/>
    <col min="11002" max="11002" width="13.7109375" style="27" customWidth="1"/>
    <col min="11003" max="11003" width="12.7109375" style="27" bestFit="1" customWidth="1"/>
    <col min="11004" max="11004" width="9.7109375" style="27" bestFit="1" customWidth="1"/>
    <col min="11005" max="11005" width="11.42578125" style="27" customWidth="1"/>
    <col min="11006" max="11006" width="11.5703125" style="27" bestFit="1" customWidth="1"/>
    <col min="11007" max="11244" width="9.140625" style="27"/>
    <col min="11245" max="11245" width="6.7109375" style="27" bestFit="1" customWidth="1"/>
    <col min="11246" max="11246" width="74.5703125" style="27" customWidth="1"/>
    <col min="11247" max="11247" width="12.7109375" style="27" bestFit="1" customWidth="1"/>
    <col min="11248" max="11248" width="11.28515625" style="27" customWidth="1"/>
    <col min="11249" max="11249" width="15" style="27" customWidth="1"/>
    <col min="11250" max="11250" width="13.85546875" style="27" customWidth="1"/>
    <col min="11251" max="11251" width="12.7109375" style="27" bestFit="1" customWidth="1"/>
    <col min="11252" max="11252" width="9.7109375" style="27" bestFit="1" customWidth="1"/>
    <col min="11253" max="11253" width="11.140625" style="27" customWidth="1"/>
    <col min="11254" max="11254" width="13.140625" style="27" customWidth="1"/>
    <col min="11255" max="11255" width="12.7109375" style="27" bestFit="1" customWidth="1"/>
    <col min="11256" max="11256" width="11.5703125" style="27" customWidth="1"/>
    <col min="11257" max="11257" width="14.7109375" style="27" customWidth="1"/>
    <col min="11258" max="11258" width="13.7109375" style="27" customWidth="1"/>
    <col min="11259" max="11259" width="12.7109375" style="27" bestFit="1" customWidth="1"/>
    <col min="11260" max="11260" width="9.7109375" style="27" bestFit="1" customWidth="1"/>
    <col min="11261" max="11261" width="11.42578125" style="27" customWidth="1"/>
    <col min="11262" max="11262" width="11.5703125" style="27" bestFit="1" customWidth="1"/>
    <col min="11263" max="11500" width="9.140625" style="27"/>
    <col min="11501" max="11501" width="6.7109375" style="27" bestFit="1" customWidth="1"/>
    <col min="11502" max="11502" width="74.5703125" style="27" customWidth="1"/>
    <col min="11503" max="11503" width="12.7109375" style="27" bestFit="1" customWidth="1"/>
    <col min="11504" max="11504" width="11.28515625" style="27" customWidth="1"/>
    <col min="11505" max="11505" width="15" style="27" customWidth="1"/>
    <col min="11506" max="11506" width="13.85546875" style="27" customWidth="1"/>
    <col min="11507" max="11507" width="12.7109375" style="27" bestFit="1" customWidth="1"/>
    <col min="11508" max="11508" width="9.7109375" style="27" bestFit="1" customWidth="1"/>
    <col min="11509" max="11509" width="11.140625" style="27" customWidth="1"/>
    <col min="11510" max="11510" width="13.140625" style="27" customWidth="1"/>
    <col min="11511" max="11511" width="12.7109375" style="27" bestFit="1" customWidth="1"/>
    <col min="11512" max="11512" width="11.5703125" style="27" customWidth="1"/>
    <col min="11513" max="11513" width="14.7109375" style="27" customWidth="1"/>
    <col min="11514" max="11514" width="13.7109375" style="27" customWidth="1"/>
    <col min="11515" max="11515" width="12.7109375" style="27" bestFit="1" customWidth="1"/>
    <col min="11516" max="11516" width="9.7109375" style="27" bestFit="1" customWidth="1"/>
    <col min="11517" max="11517" width="11.42578125" style="27" customWidth="1"/>
    <col min="11518" max="11518" width="11.5703125" style="27" bestFit="1" customWidth="1"/>
    <col min="11519" max="11756" width="9.140625" style="27"/>
    <col min="11757" max="11757" width="6.7109375" style="27" bestFit="1" customWidth="1"/>
    <col min="11758" max="11758" width="74.5703125" style="27" customWidth="1"/>
    <col min="11759" max="11759" width="12.7109375" style="27" bestFit="1" customWidth="1"/>
    <col min="11760" max="11760" width="11.28515625" style="27" customWidth="1"/>
    <col min="11761" max="11761" width="15" style="27" customWidth="1"/>
    <col min="11762" max="11762" width="13.85546875" style="27" customWidth="1"/>
    <col min="11763" max="11763" width="12.7109375" style="27" bestFit="1" customWidth="1"/>
    <col min="11764" max="11764" width="9.7109375" style="27" bestFit="1" customWidth="1"/>
    <col min="11765" max="11765" width="11.140625" style="27" customWidth="1"/>
    <col min="11766" max="11766" width="13.140625" style="27" customWidth="1"/>
    <col min="11767" max="11767" width="12.7109375" style="27" bestFit="1" customWidth="1"/>
    <col min="11768" max="11768" width="11.5703125" style="27" customWidth="1"/>
    <col min="11769" max="11769" width="14.7109375" style="27" customWidth="1"/>
    <col min="11770" max="11770" width="13.7109375" style="27" customWidth="1"/>
    <col min="11771" max="11771" width="12.7109375" style="27" bestFit="1" customWidth="1"/>
    <col min="11772" max="11772" width="9.7109375" style="27" bestFit="1" customWidth="1"/>
    <col min="11773" max="11773" width="11.42578125" style="27" customWidth="1"/>
    <col min="11774" max="11774" width="11.5703125" style="27" bestFit="1" customWidth="1"/>
    <col min="11775" max="12012" width="9.140625" style="27"/>
    <col min="12013" max="12013" width="6.7109375" style="27" bestFit="1" customWidth="1"/>
    <col min="12014" max="12014" width="74.5703125" style="27" customWidth="1"/>
    <col min="12015" max="12015" width="12.7109375" style="27" bestFit="1" customWidth="1"/>
    <col min="12016" max="12016" width="11.28515625" style="27" customWidth="1"/>
    <col min="12017" max="12017" width="15" style="27" customWidth="1"/>
    <col min="12018" max="12018" width="13.85546875" style="27" customWidth="1"/>
    <col min="12019" max="12019" width="12.7109375" style="27" bestFit="1" customWidth="1"/>
    <col min="12020" max="12020" width="9.7109375" style="27" bestFit="1" customWidth="1"/>
    <col min="12021" max="12021" width="11.140625" style="27" customWidth="1"/>
    <col min="12022" max="12022" width="13.140625" style="27" customWidth="1"/>
    <col min="12023" max="12023" width="12.7109375" style="27" bestFit="1" customWidth="1"/>
    <col min="12024" max="12024" width="11.5703125" style="27" customWidth="1"/>
    <col min="12025" max="12025" width="14.7109375" style="27" customWidth="1"/>
    <col min="12026" max="12026" width="13.7109375" style="27" customWidth="1"/>
    <col min="12027" max="12027" width="12.7109375" style="27" bestFit="1" customWidth="1"/>
    <col min="12028" max="12028" width="9.7109375" style="27" bestFit="1" customWidth="1"/>
    <col min="12029" max="12029" width="11.42578125" style="27" customWidth="1"/>
    <col min="12030" max="12030" width="11.5703125" style="27" bestFit="1" customWidth="1"/>
    <col min="12031" max="12268" width="9.140625" style="27"/>
    <col min="12269" max="12269" width="6.7109375" style="27" bestFit="1" customWidth="1"/>
    <col min="12270" max="12270" width="74.5703125" style="27" customWidth="1"/>
    <col min="12271" max="12271" width="12.7109375" style="27" bestFit="1" customWidth="1"/>
    <col min="12272" max="12272" width="11.28515625" style="27" customWidth="1"/>
    <col min="12273" max="12273" width="15" style="27" customWidth="1"/>
    <col min="12274" max="12274" width="13.85546875" style="27" customWidth="1"/>
    <col min="12275" max="12275" width="12.7109375" style="27" bestFit="1" customWidth="1"/>
    <col min="12276" max="12276" width="9.7109375" style="27" bestFit="1" customWidth="1"/>
    <col min="12277" max="12277" width="11.140625" style="27" customWidth="1"/>
    <col min="12278" max="12278" width="13.140625" style="27" customWidth="1"/>
    <col min="12279" max="12279" width="12.7109375" style="27" bestFit="1" customWidth="1"/>
    <col min="12280" max="12280" width="11.5703125" style="27" customWidth="1"/>
    <col min="12281" max="12281" width="14.7109375" style="27" customWidth="1"/>
    <col min="12282" max="12282" width="13.7109375" style="27" customWidth="1"/>
    <col min="12283" max="12283" width="12.7109375" style="27" bestFit="1" customWidth="1"/>
    <col min="12284" max="12284" width="9.7109375" style="27" bestFit="1" customWidth="1"/>
    <col min="12285" max="12285" width="11.42578125" style="27" customWidth="1"/>
    <col min="12286" max="12286" width="11.5703125" style="27" bestFit="1" customWidth="1"/>
    <col min="12287" max="12524" width="9.140625" style="27"/>
    <col min="12525" max="12525" width="6.7109375" style="27" bestFit="1" customWidth="1"/>
    <col min="12526" max="12526" width="74.5703125" style="27" customWidth="1"/>
    <col min="12527" max="12527" width="12.7109375" style="27" bestFit="1" customWidth="1"/>
    <col min="12528" max="12528" width="11.28515625" style="27" customWidth="1"/>
    <col min="12529" max="12529" width="15" style="27" customWidth="1"/>
    <col min="12530" max="12530" width="13.85546875" style="27" customWidth="1"/>
    <col min="12531" max="12531" width="12.7109375" style="27" bestFit="1" customWidth="1"/>
    <col min="12532" max="12532" width="9.7109375" style="27" bestFit="1" customWidth="1"/>
    <col min="12533" max="12533" width="11.140625" style="27" customWidth="1"/>
    <col min="12534" max="12534" width="13.140625" style="27" customWidth="1"/>
    <col min="12535" max="12535" width="12.7109375" style="27" bestFit="1" customWidth="1"/>
    <col min="12536" max="12536" width="11.5703125" style="27" customWidth="1"/>
    <col min="12537" max="12537" width="14.7109375" style="27" customWidth="1"/>
    <col min="12538" max="12538" width="13.7109375" style="27" customWidth="1"/>
    <col min="12539" max="12539" width="12.7109375" style="27" bestFit="1" customWidth="1"/>
    <col min="12540" max="12540" width="9.7109375" style="27" bestFit="1" customWidth="1"/>
    <col min="12541" max="12541" width="11.42578125" style="27" customWidth="1"/>
    <col min="12542" max="12542" width="11.5703125" style="27" bestFit="1" customWidth="1"/>
    <col min="12543" max="12780" width="9.140625" style="27"/>
    <col min="12781" max="12781" width="6.7109375" style="27" bestFit="1" customWidth="1"/>
    <col min="12782" max="12782" width="74.5703125" style="27" customWidth="1"/>
    <col min="12783" max="12783" width="12.7109375" style="27" bestFit="1" customWidth="1"/>
    <col min="12784" max="12784" width="11.28515625" style="27" customWidth="1"/>
    <col min="12785" max="12785" width="15" style="27" customWidth="1"/>
    <col min="12786" max="12786" width="13.85546875" style="27" customWidth="1"/>
    <col min="12787" max="12787" width="12.7109375" style="27" bestFit="1" customWidth="1"/>
    <col min="12788" max="12788" width="9.7109375" style="27" bestFit="1" customWidth="1"/>
    <col min="12789" max="12789" width="11.140625" style="27" customWidth="1"/>
    <col min="12790" max="12790" width="13.140625" style="27" customWidth="1"/>
    <col min="12791" max="12791" width="12.7109375" style="27" bestFit="1" customWidth="1"/>
    <col min="12792" max="12792" width="11.5703125" style="27" customWidth="1"/>
    <col min="12793" max="12793" width="14.7109375" style="27" customWidth="1"/>
    <col min="12794" max="12794" width="13.7109375" style="27" customWidth="1"/>
    <col min="12795" max="12795" width="12.7109375" style="27" bestFit="1" customWidth="1"/>
    <col min="12796" max="12796" width="9.7109375" style="27" bestFit="1" customWidth="1"/>
    <col min="12797" max="12797" width="11.42578125" style="27" customWidth="1"/>
    <col min="12798" max="12798" width="11.5703125" style="27" bestFit="1" customWidth="1"/>
    <col min="12799" max="13036" width="9.140625" style="27"/>
    <col min="13037" max="13037" width="6.7109375" style="27" bestFit="1" customWidth="1"/>
    <col min="13038" max="13038" width="74.5703125" style="27" customWidth="1"/>
    <col min="13039" max="13039" width="12.7109375" style="27" bestFit="1" customWidth="1"/>
    <col min="13040" max="13040" width="11.28515625" style="27" customWidth="1"/>
    <col min="13041" max="13041" width="15" style="27" customWidth="1"/>
    <col min="13042" max="13042" width="13.85546875" style="27" customWidth="1"/>
    <col min="13043" max="13043" width="12.7109375" style="27" bestFit="1" customWidth="1"/>
    <col min="13044" max="13044" width="9.7109375" style="27" bestFit="1" customWidth="1"/>
    <col min="13045" max="13045" width="11.140625" style="27" customWidth="1"/>
    <col min="13046" max="13046" width="13.140625" style="27" customWidth="1"/>
    <col min="13047" max="13047" width="12.7109375" style="27" bestFit="1" customWidth="1"/>
    <col min="13048" max="13048" width="11.5703125" style="27" customWidth="1"/>
    <col min="13049" max="13049" width="14.7109375" style="27" customWidth="1"/>
    <col min="13050" max="13050" width="13.7109375" style="27" customWidth="1"/>
    <col min="13051" max="13051" width="12.7109375" style="27" bestFit="1" customWidth="1"/>
    <col min="13052" max="13052" width="9.7109375" style="27" bestFit="1" customWidth="1"/>
    <col min="13053" max="13053" width="11.42578125" style="27" customWidth="1"/>
    <col min="13054" max="13054" width="11.5703125" style="27" bestFit="1" customWidth="1"/>
    <col min="13055" max="13292" width="9.140625" style="27"/>
    <col min="13293" max="13293" width="6.7109375" style="27" bestFit="1" customWidth="1"/>
    <col min="13294" max="13294" width="74.5703125" style="27" customWidth="1"/>
    <col min="13295" max="13295" width="12.7109375" style="27" bestFit="1" customWidth="1"/>
    <col min="13296" max="13296" width="11.28515625" style="27" customWidth="1"/>
    <col min="13297" max="13297" width="15" style="27" customWidth="1"/>
    <col min="13298" max="13298" width="13.85546875" style="27" customWidth="1"/>
    <col min="13299" max="13299" width="12.7109375" style="27" bestFit="1" customWidth="1"/>
    <col min="13300" max="13300" width="9.7109375" style="27" bestFit="1" customWidth="1"/>
    <col min="13301" max="13301" width="11.140625" style="27" customWidth="1"/>
    <col min="13302" max="13302" width="13.140625" style="27" customWidth="1"/>
    <col min="13303" max="13303" width="12.7109375" style="27" bestFit="1" customWidth="1"/>
    <col min="13304" max="13304" width="11.5703125" style="27" customWidth="1"/>
    <col min="13305" max="13305" width="14.7109375" style="27" customWidth="1"/>
    <col min="13306" max="13306" width="13.7109375" style="27" customWidth="1"/>
    <col min="13307" max="13307" width="12.7109375" style="27" bestFit="1" customWidth="1"/>
    <col min="13308" max="13308" width="9.7109375" style="27" bestFit="1" customWidth="1"/>
    <col min="13309" max="13309" width="11.42578125" style="27" customWidth="1"/>
    <col min="13310" max="13310" width="11.5703125" style="27" bestFit="1" customWidth="1"/>
    <col min="13311" max="13548" width="9.140625" style="27"/>
    <col min="13549" max="13549" width="6.7109375" style="27" bestFit="1" customWidth="1"/>
    <col min="13550" max="13550" width="74.5703125" style="27" customWidth="1"/>
    <col min="13551" max="13551" width="12.7109375" style="27" bestFit="1" customWidth="1"/>
    <col min="13552" max="13552" width="11.28515625" style="27" customWidth="1"/>
    <col min="13553" max="13553" width="15" style="27" customWidth="1"/>
    <col min="13554" max="13554" width="13.85546875" style="27" customWidth="1"/>
    <col min="13555" max="13555" width="12.7109375" style="27" bestFit="1" customWidth="1"/>
    <col min="13556" max="13556" width="9.7109375" style="27" bestFit="1" customWidth="1"/>
    <col min="13557" max="13557" width="11.140625" style="27" customWidth="1"/>
    <col min="13558" max="13558" width="13.140625" style="27" customWidth="1"/>
    <col min="13559" max="13559" width="12.7109375" style="27" bestFit="1" customWidth="1"/>
    <col min="13560" max="13560" width="11.5703125" style="27" customWidth="1"/>
    <col min="13561" max="13561" width="14.7109375" style="27" customWidth="1"/>
    <col min="13562" max="13562" width="13.7109375" style="27" customWidth="1"/>
    <col min="13563" max="13563" width="12.7109375" style="27" bestFit="1" customWidth="1"/>
    <col min="13564" max="13564" width="9.7109375" style="27" bestFit="1" customWidth="1"/>
    <col min="13565" max="13565" width="11.42578125" style="27" customWidth="1"/>
    <col min="13566" max="13566" width="11.5703125" style="27" bestFit="1" customWidth="1"/>
    <col min="13567" max="13804" width="9.140625" style="27"/>
    <col min="13805" max="13805" width="6.7109375" style="27" bestFit="1" customWidth="1"/>
    <col min="13806" max="13806" width="74.5703125" style="27" customWidth="1"/>
    <col min="13807" max="13807" width="12.7109375" style="27" bestFit="1" customWidth="1"/>
    <col min="13808" max="13808" width="11.28515625" style="27" customWidth="1"/>
    <col min="13809" max="13809" width="15" style="27" customWidth="1"/>
    <col min="13810" max="13810" width="13.85546875" style="27" customWidth="1"/>
    <col min="13811" max="13811" width="12.7109375" style="27" bestFit="1" customWidth="1"/>
    <col min="13812" max="13812" width="9.7109375" style="27" bestFit="1" customWidth="1"/>
    <col min="13813" max="13813" width="11.140625" style="27" customWidth="1"/>
    <col min="13814" max="13814" width="13.140625" style="27" customWidth="1"/>
    <col min="13815" max="13815" width="12.7109375" style="27" bestFit="1" customWidth="1"/>
    <col min="13816" max="13816" width="11.5703125" style="27" customWidth="1"/>
    <col min="13817" max="13817" width="14.7109375" style="27" customWidth="1"/>
    <col min="13818" max="13818" width="13.7109375" style="27" customWidth="1"/>
    <col min="13819" max="13819" width="12.7109375" style="27" bestFit="1" customWidth="1"/>
    <col min="13820" max="13820" width="9.7109375" style="27" bestFit="1" customWidth="1"/>
    <col min="13821" max="13821" width="11.42578125" style="27" customWidth="1"/>
    <col min="13822" max="13822" width="11.5703125" style="27" bestFit="1" customWidth="1"/>
    <col min="13823" max="14060" width="9.140625" style="27"/>
    <col min="14061" max="14061" width="6.7109375" style="27" bestFit="1" customWidth="1"/>
    <col min="14062" max="14062" width="74.5703125" style="27" customWidth="1"/>
    <col min="14063" max="14063" width="12.7109375" style="27" bestFit="1" customWidth="1"/>
    <col min="14064" max="14064" width="11.28515625" style="27" customWidth="1"/>
    <col min="14065" max="14065" width="15" style="27" customWidth="1"/>
    <col min="14066" max="14066" width="13.85546875" style="27" customWidth="1"/>
    <col min="14067" max="14067" width="12.7109375" style="27" bestFit="1" customWidth="1"/>
    <col min="14068" max="14068" width="9.7109375" style="27" bestFit="1" customWidth="1"/>
    <col min="14069" max="14069" width="11.140625" style="27" customWidth="1"/>
    <col min="14070" max="14070" width="13.140625" style="27" customWidth="1"/>
    <col min="14071" max="14071" width="12.7109375" style="27" bestFit="1" customWidth="1"/>
    <col min="14072" max="14072" width="11.5703125" style="27" customWidth="1"/>
    <col min="14073" max="14073" width="14.7109375" style="27" customWidth="1"/>
    <col min="14074" max="14074" width="13.7109375" style="27" customWidth="1"/>
    <col min="14075" max="14075" width="12.7109375" style="27" bestFit="1" customWidth="1"/>
    <col min="14076" max="14076" width="9.7109375" style="27" bestFit="1" customWidth="1"/>
    <col min="14077" max="14077" width="11.42578125" style="27" customWidth="1"/>
    <col min="14078" max="14078" width="11.5703125" style="27" bestFit="1" customWidth="1"/>
    <col min="14079" max="14316" width="9.140625" style="27"/>
    <col min="14317" max="14317" width="6.7109375" style="27" bestFit="1" customWidth="1"/>
    <col min="14318" max="14318" width="74.5703125" style="27" customWidth="1"/>
    <col min="14319" max="14319" width="12.7109375" style="27" bestFit="1" customWidth="1"/>
    <col min="14320" max="14320" width="11.28515625" style="27" customWidth="1"/>
    <col min="14321" max="14321" width="15" style="27" customWidth="1"/>
    <col min="14322" max="14322" width="13.85546875" style="27" customWidth="1"/>
    <col min="14323" max="14323" width="12.7109375" style="27" bestFit="1" customWidth="1"/>
    <col min="14324" max="14324" width="9.7109375" style="27" bestFit="1" customWidth="1"/>
    <col min="14325" max="14325" width="11.140625" style="27" customWidth="1"/>
    <col min="14326" max="14326" width="13.140625" style="27" customWidth="1"/>
    <col min="14327" max="14327" width="12.7109375" style="27" bestFit="1" customWidth="1"/>
    <col min="14328" max="14328" width="11.5703125" style="27" customWidth="1"/>
    <col min="14329" max="14329" width="14.7109375" style="27" customWidth="1"/>
    <col min="14330" max="14330" width="13.7109375" style="27" customWidth="1"/>
    <col min="14331" max="14331" width="12.7109375" style="27" bestFit="1" customWidth="1"/>
    <col min="14332" max="14332" width="9.7109375" style="27" bestFit="1" customWidth="1"/>
    <col min="14333" max="14333" width="11.42578125" style="27" customWidth="1"/>
    <col min="14334" max="14334" width="11.5703125" style="27" bestFit="1" customWidth="1"/>
    <col min="14335" max="14572" width="9.140625" style="27"/>
    <col min="14573" max="14573" width="6.7109375" style="27" bestFit="1" customWidth="1"/>
    <col min="14574" max="14574" width="74.5703125" style="27" customWidth="1"/>
    <col min="14575" max="14575" width="12.7109375" style="27" bestFit="1" customWidth="1"/>
    <col min="14576" max="14576" width="11.28515625" style="27" customWidth="1"/>
    <col min="14577" max="14577" width="15" style="27" customWidth="1"/>
    <col min="14578" max="14578" width="13.85546875" style="27" customWidth="1"/>
    <col min="14579" max="14579" width="12.7109375" style="27" bestFit="1" customWidth="1"/>
    <col min="14580" max="14580" width="9.7109375" style="27" bestFit="1" customWidth="1"/>
    <col min="14581" max="14581" width="11.140625" style="27" customWidth="1"/>
    <col min="14582" max="14582" width="13.140625" style="27" customWidth="1"/>
    <col min="14583" max="14583" width="12.7109375" style="27" bestFit="1" customWidth="1"/>
    <col min="14584" max="14584" width="11.5703125" style="27" customWidth="1"/>
    <col min="14585" max="14585" width="14.7109375" style="27" customWidth="1"/>
    <col min="14586" max="14586" width="13.7109375" style="27" customWidth="1"/>
    <col min="14587" max="14587" width="12.7109375" style="27" bestFit="1" customWidth="1"/>
    <col min="14588" max="14588" width="9.7109375" style="27" bestFit="1" customWidth="1"/>
    <col min="14589" max="14589" width="11.42578125" style="27" customWidth="1"/>
    <col min="14590" max="14590" width="11.5703125" style="27" bestFit="1" customWidth="1"/>
    <col min="14591" max="14828" width="9.140625" style="27"/>
    <col min="14829" max="14829" width="6.7109375" style="27" bestFit="1" customWidth="1"/>
    <col min="14830" max="14830" width="74.5703125" style="27" customWidth="1"/>
    <col min="14831" max="14831" width="12.7109375" style="27" bestFit="1" customWidth="1"/>
    <col min="14832" max="14832" width="11.28515625" style="27" customWidth="1"/>
    <col min="14833" max="14833" width="15" style="27" customWidth="1"/>
    <col min="14834" max="14834" width="13.85546875" style="27" customWidth="1"/>
    <col min="14835" max="14835" width="12.7109375" style="27" bestFit="1" customWidth="1"/>
    <col min="14836" max="14836" width="9.7109375" style="27" bestFit="1" customWidth="1"/>
    <col min="14837" max="14837" width="11.140625" style="27" customWidth="1"/>
    <col min="14838" max="14838" width="13.140625" style="27" customWidth="1"/>
    <col min="14839" max="14839" width="12.7109375" style="27" bestFit="1" customWidth="1"/>
    <col min="14840" max="14840" width="11.5703125" style="27" customWidth="1"/>
    <col min="14841" max="14841" width="14.7109375" style="27" customWidth="1"/>
    <col min="14842" max="14842" width="13.7109375" style="27" customWidth="1"/>
    <col min="14843" max="14843" width="12.7109375" style="27" bestFit="1" customWidth="1"/>
    <col min="14844" max="14844" width="9.7109375" style="27" bestFit="1" customWidth="1"/>
    <col min="14845" max="14845" width="11.42578125" style="27" customWidth="1"/>
    <col min="14846" max="14846" width="11.5703125" style="27" bestFit="1" customWidth="1"/>
    <col min="14847" max="15084" width="9.140625" style="27"/>
    <col min="15085" max="15085" width="6.7109375" style="27" bestFit="1" customWidth="1"/>
    <col min="15086" max="15086" width="74.5703125" style="27" customWidth="1"/>
    <col min="15087" max="15087" width="12.7109375" style="27" bestFit="1" customWidth="1"/>
    <col min="15088" max="15088" width="11.28515625" style="27" customWidth="1"/>
    <col min="15089" max="15089" width="15" style="27" customWidth="1"/>
    <col min="15090" max="15090" width="13.85546875" style="27" customWidth="1"/>
    <col min="15091" max="15091" width="12.7109375" style="27" bestFit="1" customWidth="1"/>
    <col min="15092" max="15092" width="9.7109375" style="27" bestFit="1" customWidth="1"/>
    <col min="15093" max="15093" width="11.140625" style="27" customWidth="1"/>
    <col min="15094" max="15094" width="13.140625" style="27" customWidth="1"/>
    <col min="15095" max="15095" width="12.7109375" style="27" bestFit="1" customWidth="1"/>
    <col min="15096" max="15096" width="11.5703125" style="27" customWidth="1"/>
    <col min="15097" max="15097" width="14.7109375" style="27" customWidth="1"/>
    <col min="15098" max="15098" width="13.7109375" style="27" customWidth="1"/>
    <col min="15099" max="15099" width="12.7109375" style="27" bestFit="1" customWidth="1"/>
    <col min="15100" max="15100" width="9.7109375" style="27" bestFit="1" customWidth="1"/>
    <col min="15101" max="15101" width="11.42578125" style="27" customWidth="1"/>
    <col min="15102" max="15102" width="11.5703125" style="27" bestFit="1" customWidth="1"/>
    <col min="15103" max="15340" width="9.140625" style="27"/>
    <col min="15341" max="15341" width="6.7109375" style="27" bestFit="1" customWidth="1"/>
    <col min="15342" max="15342" width="74.5703125" style="27" customWidth="1"/>
    <col min="15343" max="15343" width="12.7109375" style="27" bestFit="1" customWidth="1"/>
    <col min="15344" max="15344" width="11.28515625" style="27" customWidth="1"/>
    <col min="15345" max="15345" width="15" style="27" customWidth="1"/>
    <col min="15346" max="15346" width="13.85546875" style="27" customWidth="1"/>
    <col min="15347" max="15347" width="12.7109375" style="27" bestFit="1" customWidth="1"/>
    <col min="15348" max="15348" width="9.7109375" style="27" bestFit="1" customWidth="1"/>
    <col min="15349" max="15349" width="11.140625" style="27" customWidth="1"/>
    <col min="15350" max="15350" width="13.140625" style="27" customWidth="1"/>
    <col min="15351" max="15351" width="12.7109375" style="27" bestFit="1" customWidth="1"/>
    <col min="15352" max="15352" width="11.5703125" style="27" customWidth="1"/>
    <col min="15353" max="15353" width="14.7109375" style="27" customWidth="1"/>
    <col min="15354" max="15354" width="13.7109375" style="27" customWidth="1"/>
    <col min="15355" max="15355" width="12.7109375" style="27" bestFit="1" customWidth="1"/>
    <col min="15356" max="15356" width="9.7109375" style="27" bestFit="1" customWidth="1"/>
    <col min="15357" max="15357" width="11.42578125" style="27" customWidth="1"/>
    <col min="15358" max="15358" width="11.5703125" style="27" bestFit="1" customWidth="1"/>
    <col min="15359" max="15596" width="9.140625" style="27"/>
    <col min="15597" max="15597" width="6.7109375" style="27" bestFit="1" customWidth="1"/>
    <col min="15598" max="15598" width="74.5703125" style="27" customWidth="1"/>
    <col min="15599" max="15599" width="12.7109375" style="27" bestFit="1" customWidth="1"/>
    <col min="15600" max="15600" width="11.28515625" style="27" customWidth="1"/>
    <col min="15601" max="15601" width="15" style="27" customWidth="1"/>
    <col min="15602" max="15602" width="13.85546875" style="27" customWidth="1"/>
    <col min="15603" max="15603" width="12.7109375" style="27" bestFit="1" customWidth="1"/>
    <col min="15604" max="15604" width="9.7109375" style="27" bestFit="1" customWidth="1"/>
    <col min="15605" max="15605" width="11.140625" style="27" customWidth="1"/>
    <col min="15606" max="15606" width="13.140625" style="27" customWidth="1"/>
    <col min="15607" max="15607" width="12.7109375" style="27" bestFit="1" customWidth="1"/>
    <col min="15608" max="15608" width="11.5703125" style="27" customWidth="1"/>
    <col min="15609" max="15609" width="14.7109375" style="27" customWidth="1"/>
    <col min="15610" max="15610" width="13.7109375" style="27" customWidth="1"/>
    <col min="15611" max="15611" width="12.7109375" style="27" bestFit="1" customWidth="1"/>
    <col min="15612" max="15612" width="9.7109375" style="27" bestFit="1" customWidth="1"/>
    <col min="15613" max="15613" width="11.42578125" style="27" customWidth="1"/>
    <col min="15614" max="15614" width="11.5703125" style="27" bestFit="1" customWidth="1"/>
    <col min="15615" max="15852" width="9.140625" style="27"/>
    <col min="15853" max="15853" width="6.7109375" style="27" bestFit="1" customWidth="1"/>
    <col min="15854" max="15854" width="74.5703125" style="27" customWidth="1"/>
    <col min="15855" max="15855" width="12.7109375" style="27" bestFit="1" customWidth="1"/>
    <col min="15856" max="15856" width="11.28515625" style="27" customWidth="1"/>
    <col min="15857" max="15857" width="15" style="27" customWidth="1"/>
    <col min="15858" max="15858" width="13.85546875" style="27" customWidth="1"/>
    <col min="15859" max="15859" width="12.7109375" style="27" bestFit="1" customWidth="1"/>
    <col min="15860" max="15860" width="9.7109375" style="27" bestFit="1" customWidth="1"/>
    <col min="15861" max="15861" width="11.140625" style="27" customWidth="1"/>
    <col min="15862" max="15862" width="13.140625" style="27" customWidth="1"/>
    <col min="15863" max="15863" width="12.7109375" style="27" bestFit="1" customWidth="1"/>
    <col min="15864" max="15864" width="11.5703125" style="27" customWidth="1"/>
    <col min="15865" max="15865" width="14.7109375" style="27" customWidth="1"/>
    <col min="15866" max="15866" width="13.7109375" style="27" customWidth="1"/>
    <col min="15867" max="15867" width="12.7109375" style="27" bestFit="1" customWidth="1"/>
    <col min="15868" max="15868" width="9.7109375" style="27" bestFit="1" customWidth="1"/>
    <col min="15869" max="15869" width="11.42578125" style="27" customWidth="1"/>
    <col min="15870" max="15870" width="11.5703125" style="27" bestFit="1" customWidth="1"/>
    <col min="15871" max="16108" width="9.140625" style="27"/>
    <col min="16109" max="16109" width="6.7109375" style="27" bestFit="1" customWidth="1"/>
    <col min="16110" max="16110" width="74.5703125" style="27" customWidth="1"/>
    <col min="16111" max="16111" width="12.7109375" style="27" bestFit="1" customWidth="1"/>
    <col min="16112" max="16112" width="11.28515625" style="27" customWidth="1"/>
    <col min="16113" max="16113" width="15" style="27" customWidth="1"/>
    <col min="16114" max="16114" width="13.85546875" style="27" customWidth="1"/>
    <col min="16115" max="16115" width="12.7109375" style="27" bestFit="1" customWidth="1"/>
    <col min="16116" max="16116" width="9.7109375" style="27" bestFit="1" customWidth="1"/>
    <col min="16117" max="16117" width="11.140625" style="27" customWidth="1"/>
    <col min="16118" max="16118" width="13.140625" style="27" customWidth="1"/>
    <col min="16119" max="16119" width="12.7109375" style="27" bestFit="1" customWidth="1"/>
    <col min="16120" max="16120" width="11.5703125" style="27" customWidth="1"/>
    <col min="16121" max="16121" width="14.7109375" style="27" customWidth="1"/>
    <col min="16122" max="16122" width="13.7109375" style="27" customWidth="1"/>
    <col min="16123" max="16123" width="12.7109375" style="27" bestFit="1" customWidth="1"/>
    <col min="16124" max="16124" width="9.7109375" style="27" bestFit="1" customWidth="1"/>
    <col min="16125" max="16125" width="11.42578125" style="27" customWidth="1"/>
    <col min="16126" max="16126" width="11.5703125" style="27" bestFit="1" customWidth="1"/>
    <col min="16127" max="16384" width="9.140625" style="27"/>
  </cols>
  <sheetData>
    <row r="1" spans="1:78" ht="15.75" customHeight="1" x14ac:dyDescent="0.25">
      <c r="A1" s="189" t="s">
        <v>64</v>
      </c>
      <c r="B1" s="189"/>
      <c r="C1" s="189"/>
      <c r="D1" s="189"/>
      <c r="E1" s="189"/>
      <c r="F1" s="189"/>
      <c r="G1" s="189"/>
      <c r="H1" s="189"/>
      <c r="I1" s="189"/>
      <c r="J1" s="189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</row>
    <row r="2" spans="1:78" ht="15.75" customHeight="1" x14ac:dyDescent="0.25">
      <c r="A2" s="190" t="s">
        <v>78</v>
      </c>
      <c r="B2" s="190"/>
      <c r="C2" s="190"/>
      <c r="D2" s="190"/>
      <c r="E2" s="190"/>
      <c r="F2" s="190"/>
      <c r="G2" s="190"/>
      <c r="H2" s="190"/>
      <c r="I2" s="190"/>
      <c r="J2" s="190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</row>
    <row r="3" spans="1:78" ht="15.75" customHeight="1" x14ac:dyDescent="0.25">
      <c r="A3" s="190" t="s">
        <v>65</v>
      </c>
      <c r="B3" s="190"/>
      <c r="C3" s="190"/>
      <c r="D3" s="190"/>
      <c r="E3" s="190"/>
      <c r="F3" s="190"/>
      <c r="G3" s="190"/>
      <c r="H3" s="190"/>
      <c r="I3" s="190"/>
      <c r="J3" s="190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</row>
    <row r="4" spans="1:78" ht="15.75" x14ac:dyDescent="0.25">
      <c r="A4" s="195" t="s">
        <v>0</v>
      </c>
      <c r="B4" s="195"/>
      <c r="C4" s="195"/>
      <c r="D4" s="195"/>
      <c r="E4" s="195"/>
      <c r="F4" s="195"/>
      <c r="G4" s="195"/>
      <c r="H4" s="195"/>
      <c r="I4" s="195"/>
      <c r="J4" s="195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</row>
    <row r="5" spans="1:78" ht="15.75" x14ac:dyDescent="0.25">
      <c r="A5" s="191" t="s">
        <v>66</v>
      </c>
      <c r="B5" s="191"/>
      <c r="C5" s="191"/>
      <c r="D5" s="191"/>
      <c r="E5" s="191"/>
      <c r="F5" s="191"/>
      <c r="G5" s="191"/>
      <c r="H5" s="191"/>
      <c r="I5" s="191"/>
      <c r="J5" s="191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</row>
    <row r="6" spans="1:78" s="81" customFormat="1" ht="30.75" customHeight="1" x14ac:dyDescent="0.25">
      <c r="A6" s="194" t="s">
        <v>69</v>
      </c>
      <c r="B6" s="194"/>
      <c r="C6" s="194"/>
      <c r="D6" s="194"/>
      <c r="E6" s="194"/>
      <c r="F6" s="194"/>
      <c r="G6" s="194"/>
      <c r="H6" s="194"/>
      <c r="I6" s="194"/>
      <c r="J6" s="194"/>
    </row>
    <row r="7" spans="1:78" ht="30" customHeight="1" x14ac:dyDescent="0.25">
      <c r="A7" s="192" t="s">
        <v>1</v>
      </c>
      <c r="B7" s="188" t="s">
        <v>2</v>
      </c>
      <c r="C7" s="188" t="s">
        <v>3</v>
      </c>
      <c r="D7" s="188"/>
      <c r="E7" s="188" t="s">
        <v>4</v>
      </c>
      <c r="F7" s="188"/>
      <c r="G7" s="188" t="s">
        <v>5</v>
      </c>
      <c r="H7" s="188"/>
      <c r="I7" s="188" t="s">
        <v>6</v>
      </c>
      <c r="J7" s="188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</row>
    <row r="8" spans="1:78" x14ac:dyDescent="0.25">
      <c r="A8" s="192"/>
      <c r="B8" s="188"/>
      <c r="C8" s="29" t="s">
        <v>7</v>
      </c>
      <c r="D8" s="29" t="s">
        <v>8</v>
      </c>
      <c r="E8" s="29" t="s">
        <v>7</v>
      </c>
      <c r="F8" s="29" t="s">
        <v>8</v>
      </c>
      <c r="G8" s="29" t="s">
        <v>7</v>
      </c>
      <c r="H8" s="29" t="s">
        <v>8</v>
      </c>
      <c r="I8" s="29" t="s">
        <v>7</v>
      </c>
      <c r="J8" s="79" t="s">
        <v>8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</row>
    <row r="9" spans="1:78" s="28" customFormat="1" ht="15" customHeight="1" x14ac:dyDescent="0.25">
      <c r="A9" s="33">
        <v>1</v>
      </c>
      <c r="B9" s="80" t="s">
        <v>67</v>
      </c>
      <c r="C9" s="193"/>
      <c r="D9" s="193"/>
      <c r="E9" s="193"/>
      <c r="F9" s="193"/>
      <c r="G9" s="193"/>
      <c r="H9" s="193"/>
      <c r="I9" s="193"/>
      <c r="J9" s="193"/>
    </row>
    <row r="10" spans="1:78" ht="15" customHeight="1" x14ac:dyDescent="0.25">
      <c r="A10" s="84" t="s">
        <v>10</v>
      </c>
      <c r="B10" s="85" t="s">
        <v>11</v>
      </c>
      <c r="C10" s="86">
        <f t="shared" ref="C10:F31" si="0">C45+C80+C115+C150+C185+C220</f>
        <v>9540954</v>
      </c>
      <c r="D10" s="86">
        <f t="shared" ref="D10:F10" si="1">D45+D80+D115+D150+D185+D220</f>
        <v>1260601188</v>
      </c>
      <c r="E10" s="86">
        <f t="shared" si="1"/>
        <v>3598935</v>
      </c>
      <c r="F10" s="86">
        <f t="shared" si="1"/>
        <v>490491845.91608703</v>
      </c>
      <c r="G10" s="91">
        <f>E10/C10*100</f>
        <v>37.720913443246872</v>
      </c>
      <c r="H10" s="91">
        <f>F10/D10*100</f>
        <v>38.909359326741097</v>
      </c>
      <c r="I10" s="86">
        <f t="shared" ref="I10:J10" si="2">I45+I80+I115+I150+I185+I220</f>
        <v>11183721</v>
      </c>
      <c r="J10" s="86">
        <f t="shared" si="2"/>
        <v>1801568964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</row>
    <row r="11" spans="1:78" ht="15" customHeight="1" x14ac:dyDescent="0.25">
      <c r="A11" s="29" t="s">
        <v>12</v>
      </c>
      <c r="B11" s="31" t="s">
        <v>13</v>
      </c>
      <c r="C11" s="51">
        <f t="shared" si="0"/>
        <v>8790090</v>
      </c>
      <c r="D11" s="51">
        <f t="shared" ref="D11:F11" si="3">D46+D81+D116+D151+D186+D221</f>
        <v>1034244712</v>
      </c>
      <c r="E11" s="51">
        <f t="shared" si="3"/>
        <v>3555234</v>
      </c>
      <c r="F11" s="51">
        <f t="shared" si="3"/>
        <v>378428458.22775996</v>
      </c>
      <c r="G11" s="92">
        <f>E11/C11*100</f>
        <v>40.445934000675763</v>
      </c>
      <c r="H11" s="92">
        <f>F11/D11*100</f>
        <v>36.589837379585269</v>
      </c>
      <c r="I11" s="51">
        <f t="shared" ref="I11:J11" si="4">I46+I81+I116+I151+I186+I221</f>
        <v>10868262</v>
      </c>
      <c r="J11" s="51">
        <f t="shared" si="4"/>
        <v>1419712145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</row>
    <row r="12" spans="1:78" ht="15" customHeight="1" x14ac:dyDescent="0.25">
      <c r="A12" s="29" t="s">
        <v>14</v>
      </c>
      <c r="B12" s="31" t="s">
        <v>15</v>
      </c>
      <c r="C12" s="51">
        <f t="shared" si="0"/>
        <v>400485</v>
      </c>
      <c r="D12" s="51">
        <f t="shared" ref="D12:F12" si="5">D47+D82+D117+D152+D187+D222</f>
        <v>64466481</v>
      </c>
      <c r="E12" s="51">
        <f t="shared" si="5"/>
        <v>1466</v>
      </c>
      <c r="F12" s="51">
        <f t="shared" si="5"/>
        <v>3288718.6354399999</v>
      </c>
      <c r="G12" s="92">
        <f t="shared" ref="G12:G31" si="6">E12/C12*100</f>
        <v>0.36605615690974691</v>
      </c>
      <c r="H12" s="92">
        <f t="shared" ref="H12:H31" si="7">F12/D12*100</f>
        <v>5.1014396697719544</v>
      </c>
      <c r="I12" s="51">
        <f t="shared" ref="I12:J12" si="8">I47+I82+I117+I152+I187+I222</f>
        <v>24653</v>
      </c>
      <c r="J12" s="51">
        <f t="shared" si="8"/>
        <v>24178775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</row>
    <row r="13" spans="1:78" ht="15" customHeight="1" x14ac:dyDescent="0.25">
      <c r="A13" s="29" t="s">
        <v>16</v>
      </c>
      <c r="B13" s="31" t="s">
        <v>17</v>
      </c>
      <c r="C13" s="51">
        <f t="shared" si="0"/>
        <v>350379</v>
      </c>
      <c r="D13" s="51">
        <f t="shared" ref="D13:F13" si="9">D48+D83+D118+D153+D188+D223</f>
        <v>161889995</v>
      </c>
      <c r="E13" s="51">
        <f t="shared" si="9"/>
        <v>42235</v>
      </c>
      <c r="F13" s="51">
        <f t="shared" si="9"/>
        <v>108774669.05288705</v>
      </c>
      <c r="G13" s="92">
        <f t="shared" si="6"/>
        <v>12.054089999686054</v>
      </c>
      <c r="H13" s="92">
        <f t="shared" si="7"/>
        <v>67.190482681086664</v>
      </c>
      <c r="I13" s="51">
        <f t="shared" ref="I13:J15" si="10">I48+I83+I118+I153+I188+I223</f>
        <v>290806</v>
      </c>
      <c r="J13" s="51">
        <f t="shared" si="10"/>
        <v>357678044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</row>
    <row r="14" spans="1:78" ht="30" x14ac:dyDescent="0.25">
      <c r="A14" s="93"/>
      <c r="B14" s="94" t="s">
        <v>18</v>
      </c>
      <c r="C14" s="95">
        <f t="shared" si="0"/>
        <v>8293</v>
      </c>
      <c r="D14" s="95">
        <f t="shared" ref="D14:F14" si="11">D49+D84+D119+D154+D189+D224</f>
        <v>1074070</v>
      </c>
      <c r="E14" s="95">
        <f t="shared" si="11"/>
        <v>8</v>
      </c>
      <c r="F14" s="95">
        <f t="shared" si="11"/>
        <v>12500.554880000002</v>
      </c>
      <c r="G14" s="92">
        <f t="shared" si="6"/>
        <v>9.6466899795007832E-2</v>
      </c>
      <c r="H14" s="92">
        <f t="shared" si="7"/>
        <v>1.1638491792899905</v>
      </c>
      <c r="I14" s="95">
        <f t="shared" si="10"/>
        <v>4759</v>
      </c>
      <c r="J14" s="95">
        <f t="shared" si="10"/>
        <v>3937919.31911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</row>
    <row r="15" spans="1:78" ht="30" x14ac:dyDescent="0.25">
      <c r="A15" s="93"/>
      <c r="B15" s="94" t="s">
        <v>19</v>
      </c>
      <c r="C15" s="95">
        <f t="shared" si="0"/>
        <v>652396</v>
      </c>
      <c r="D15" s="95">
        <f t="shared" ref="D15:F15" si="12">D50+D85+D120+D155+D190+D225</f>
        <v>71850466</v>
      </c>
      <c r="E15" s="95">
        <f t="shared" si="12"/>
        <v>436592</v>
      </c>
      <c r="F15" s="95">
        <f t="shared" si="12"/>
        <v>44028817.513490006</v>
      </c>
      <c r="G15" s="92">
        <f t="shared" si="6"/>
        <v>66.921317727269937</v>
      </c>
      <c r="H15" s="92">
        <f t="shared" si="7"/>
        <v>61.278402165811983</v>
      </c>
      <c r="I15" s="95">
        <f t="shared" si="10"/>
        <v>1540708</v>
      </c>
      <c r="J15" s="95">
        <f t="shared" si="10"/>
        <v>4709764723.7151995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</row>
    <row r="16" spans="1:78" ht="15" customHeight="1" x14ac:dyDescent="0.25">
      <c r="A16" s="84" t="s">
        <v>20</v>
      </c>
      <c r="B16" s="87" t="s">
        <v>21</v>
      </c>
      <c r="C16" s="86">
        <f t="shared" si="0"/>
        <v>2374928</v>
      </c>
      <c r="D16" s="86">
        <f t="shared" ref="D16:F16" si="13">D51+D86+D121+D156+D191+D226</f>
        <v>2845471664</v>
      </c>
      <c r="E16" s="86">
        <f t="shared" si="13"/>
        <v>419651</v>
      </c>
      <c r="F16" s="86">
        <f t="shared" si="13"/>
        <v>1144099905.2046175</v>
      </c>
      <c r="G16" s="91">
        <f t="shared" si="6"/>
        <v>17.670051471034071</v>
      </c>
      <c r="H16" s="91">
        <f t="shared" si="7"/>
        <v>40.207741995093635</v>
      </c>
      <c r="I16" s="86">
        <f t="shared" ref="I16:J16" si="14">I51+I86+I121+I156+I191+I226</f>
        <v>2670202</v>
      </c>
      <c r="J16" s="86">
        <f t="shared" si="14"/>
        <v>3511157572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</row>
    <row r="17" spans="1:78" ht="15" customHeight="1" x14ac:dyDescent="0.25">
      <c r="A17" s="29" t="s">
        <v>22</v>
      </c>
      <c r="B17" s="31" t="s">
        <v>23</v>
      </c>
      <c r="C17" s="51">
        <f t="shared" si="0"/>
        <v>1307061</v>
      </c>
      <c r="D17" s="51">
        <f t="shared" ref="D17:F17" si="15">D52+D87+D122+D157+D192+D227</f>
        <v>727290256</v>
      </c>
      <c r="E17" s="51">
        <f t="shared" si="15"/>
        <v>343886</v>
      </c>
      <c r="F17" s="51">
        <f t="shared" si="15"/>
        <v>339499582.35332358</v>
      </c>
      <c r="G17" s="92">
        <f t="shared" si="6"/>
        <v>26.309866180690879</v>
      </c>
      <c r="H17" s="92">
        <f t="shared" si="7"/>
        <v>46.680067490595334</v>
      </c>
      <c r="I17" s="51">
        <f t="shared" ref="I17:J17" si="16">I52+I87+I122+I157+I192+I227</f>
        <v>2359304</v>
      </c>
      <c r="J17" s="51">
        <f t="shared" si="16"/>
        <v>1254693548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</row>
    <row r="18" spans="1:78" ht="15" customHeight="1" x14ac:dyDescent="0.25">
      <c r="A18" s="29" t="s">
        <v>24</v>
      </c>
      <c r="B18" s="32" t="s">
        <v>25</v>
      </c>
      <c r="C18" s="51">
        <f t="shared" si="0"/>
        <v>588524</v>
      </c>
      <c r="D18" s="51">
        <f t="shared" ref="D18:F18" si="17">D53+D88+D123+D158+D193+D228</f>
        <v>1121981526</v>
      </c>
      <c r="E18" s="51">
        <f t="shared" si="17"/>
        <v>50242</v>
      </c>
      <c r="F18" s="51">
        <f t="shared" si="17"/>
        <v>465436344.94452995</v>
      </c>
      <c r="G18" s="92">
        <f t="shared" si="6"/>
        <v>8.536950064908142</v>
      </c>
      <c r="H18" s="92">
        <f t="shared" si="7"/>
        <v>41.483423225680625</v>
      </c>
      <c r="I18" s="51">
        <f t="shared" ref="I18:J18" si="18">I53+I88+I123+I158+I193+I228</f>
        <v>238986</v>
      </c>
      <c r="J18" s="51">
        <f t="shared" si="18"/>
        <v>1515218048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</row>
    <row r="19" spans="1:78" ht="15" customHeight="1" x14ac:dyDescent="0.25">
      <c r="A19" s="29" t="s">
        <v>26</v>
      </c>
      <c r="B19" s="32" t="s">
        <v>27</v>
      </c>
      <c r="C19" s="51">
        <f t="shared" si="0"/>
        <v>237966</v>
      </c>
      <c r="D19" s="51">
        <f t="shared" ref="D19:F19" si="19">D54+D89+D124+D159+D194+D229</f>
        <v>661117730</v>
      </c>
      <c r="E19" s="51">
        <f t="shared" si="19"/>
        <v>23785</v>
      </c>
      <c r="F19" s="51">
        <f t="shared" si="19"/>
        <v>337028649.90676391</v>
      </c>
      <c r="G19" s="92">
        <f t="shared" si="6"/>
        <v>9.9951253540421732</v>
      </c>
      <c r="H19" s="92">
        <f t="shared" si="7"/>
        <v>50.978613129429142</v>
      </c>
      <c r="I19" s="51">
        <f t="shared" ref="I19:J19" si="20">I54+I89+I124+I159+I194+I229</f>
        <v>55753</v>
      </c>
      <c r="J19" s="51">
        <f t="shared" si="20"/>
        <v>711556088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</row>
    <row r="20" spans="1:78" ht="15" customHeight="1" x14ac:dyDescent="0.25">
      <c r="A20" s="29" t="s">
        <v>28</v>
      </c>
      <c r="B20" s="32" t="s">
        <v>29</v>
      </c>
      <c r="C20" s="51">
        <f t="shared" si="0"/>
        <v>241377</v>
      </c>
      <c r="D20" s="51">
        <f t="shared" ref="D20:F20" si="21">D55+D90+D125+D160+D195+D230</f>
        <v>335082152</v>
      </c>
      <c r="E20" s="51">
        <f t="shared" si="21"/>
        <v>1738</v>
      </c>
      <c r="F20" s="51">
        <f t="shared" si="21"/>
        <v>2135328</v>
      </c>
      <c r="G20" s="92">
        <f t="shared" si="6"/>
        <v>0.72003546319657641</v>
      </c>
      <c r="H20" s="92">
        <f t="shared" si="7"/>
        <v>0.63725506931804599</v>
      </c>
      <c r="I20" s="51">
        <f t="shared" ref="I20:J21" si="22">I55+I90+I125+I160+I195+I230</f>
        <v>16159</v>
      </c>
      <c r="J20" s="51">
        <f t="shared" si="22"/>
        <v>29689888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</row>
    <row r="21" spans="1:78" ht="18.75" customHeight="1" x14ac:dyDescent="0.25">
      <c r="A21" s="93"/>
      <c r="B21" s="96" t="s">
        <v>30</v>
      </c>
      <c r="C21" s="95">
        <f t="shared" si="0"/>
        <v>9041</v>
      </c>
      <c r="D21" s="95">
        <f t="shared" ref="D21:F21" si="23">D56+D91+D126+D161+D196+D231</f>
        <v>3654478</v>
      </c>
      <c r="E21" s="95">
        <f t="shared" si="23"/>
        <v>0</v>
      </c>
      <c r="F21" s="95">
        <f t="shared" si="23"/>
        <v>0</v>
      </c>
      <c r="G21" s="92">
        <f t="shared" si="6"/>
        <v>0</v>
      </c>
      <c r="H21" s="92">
        <f t="shared" si="7"/>
        <v>0</v>
      </c>
      <c r="I21" s="95">
        <f t="shared" si="22"/>
        <v>136</v>
      </c>
      <c r="J21" s="95">
        <f t="shared" si="22"/>
        <v>135449.63331999999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</row>
    <row r="22" spans="1:78" ht="15" customHeight="1" x14ac:dyDescent="0.25">
      <c r="A22" s="29" t="s">
        <v>31</v>
      </c>
      <c r="B22" s="31" t="s">
        <v>32</v>
      </c>
      <c r="C22" s="51">
        <f t="shared" si="0"/>
        <v>107077</v>
      </c>
      <c r="D22" s="51">
        <f t="shared" ref="D22:F22" si="24">D57+D92+D127+D162+D197+D232</f>
        <v>404572376</v>
      </c>
      <c r="E22" s="51">
        <f t="shared" si="24"/>
        <v>355</v>
      </c>
      <c r="F22" s="51">
        <f t="shared" si="24"/>
        <v>62068116</v>
      </c>
      <c r="G22" s="92">
        <f t="shared" si="6"/>
        <v>0.33153711814862202</v>
      </c>
      <c r="H22" s="92">
        <f t="shared" si="7"/>
        <v>15.341659411763695</v>
      </c>
      <c r="I22" s="51">
        <f t="shared" ref="I22:J22" si="25">I57+I92+I127+I162+I197+I232</f>
        <v>651</v>
      </c>
      <c r="J22" s="51">
        <f t="shared" si="25"/>
        <v>43989146.209529996</v>
      </c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</row>
    <row r="23" spans="1:78" ht="15" customHeight="1" x14ac:dyDescent="0.25">
      <c r="A23" s="29" t="s">
        <v>33</v>
      </c>
      <c r="B23" s="31" t="s">
        <v>34</v>
      </c>
      <c r="C23" s="51">
        <f t="shared" si="0"/>
        <v>241258</v>
      </c>
      <c r="D23" s="51">
        <f t="shared" ref="D23:F23" si="26">D58+D93+D128+D163+D198+D233</f>
        <v>61869034</v>
      </c>
      <c r="E23" s="51">
        <f t="shared" si="26"/>
        <v>16772</v>
      </c>
      <c r="F23" s="51">
        <f t="shared" si="26"/>
        <v>2844967.2985399999</v>
      </c>
      <c r="G23" s="92">
        <f t="shared" si="6"/>
        <v>6.9518938232100078</v>
      </c>
      <c r="H23" s="92">
        <f t="shared" si="7"/>
        <v>4.5983703229308537</v>
      </c>
      <c r="I23" s="51">
        <f t="shared" ref="I23:J23" si="27">I58+I93+I128+I163+I198+I233</f>
        <v>174536</v>
      </c>
      <c r="J23" s="51">
        <f t="shared" si="27"/>
        <v>56489659.7905</v>
      </c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</row>
    <row r="24" spans="1:78" ht="15" customHeight="1" x14ac:dyDescent="0.25">
      <c r="A24" s="29" t="s">
        <v>35</v>
      </c>
      <c r="B24" s="31" t="s">
        <v>36</v>
      </c>
      <c r="C24" s="51">
        <f t="shared" si="0"/>
        <v>290535</v>
      </c>
      <c r="D24" s="51">
        <f t="shared" ref="D24:F24" si="28">D59+D94+D129+D164+D199+D234</f>
        <v>395713466</v>
      </c>
      <c r="E24" s="51">
        <f t="shared" si="28"/>
        <v>270419</v>
      </c>
      <c r="F24" s="51">
        <f t="shared" si="28"/>
        <v>81866653.115840003</v>
      </c>
      <c r="G24" s="92">
        <f t="shared" si="6"/>
        <v>93.076221453525392</v>
      </c>
      <c r="H24" s="92">
        <f t="shared" si="7"/>
        <v>20.688366747630468</v>
      </c>
      <c r="I24" s="51">
        <f t="shared" ref="I24:J24" si="29">I59+I94+I129+I164+I199+I234</f>
        <v>1154655</v>
      </c>
      <c r="J24" s="51">
        <f t="shared" si="29"/>
        <v>1186232416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</row>
    <row r="25" spans="1:78" ht="15" customHeight="1" x14ac:dyDescent="0.25">
      <c r="A25" s="29" t="s">
        <v>37</v>
      </c>
      <c r="B25" s="31" t="s">
        <v>38</v>
      </c>
      <c r="C25" s="51">
        <f t="shared" si="0"/>
        <v>198353</v>
      </c>
      <c r="D25" s="51">
        <f t="shared" ref="D25:F25" si="30">D60+D95+D130+D165+D200+D235</f>
        <v>31734213</v>
      </c>
      <c r="E25" s="51">
        <f t="shared" si="30"/>
        <v>1561</v>
      </c>
      <c r="F25" s="51">
        <f t="shared" si="30"/>
        <v>2973209.9363799999</v>
      </c>
      <c r="G25" s="92">
        <f t="shared" si="6"/>
        <v>0.78698078677912597</v>
      </c>
      <c r="H25" s="92">
        <f t="shared" si="7"/>
        <v>9.3690993262697262</v>
      </c>
      <c r="I25" s="51">
        <f t="shared" ref="I25:J25" si="31">I60+I95+I130+I165+I200+I235</f>
        <v>10730</v>
      </c>
      <c r="J25" s="51">
        <f t="shared" si="31"/>
        <v>62048224</v>
      </c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</row>
    <row r="26" spans="1:78" ht="15" customHeight="1" x14ac:dyDescent="0.25">
      <c r="A26" s="29" t="s">
        <v>39</v>
      </c>
      <c r="B26" s="31" t="s">
        <v>40</v>
      </c>
      <c r="C26" s="51">
        <f t="shared" si="0"/>
        <v>123331</v>
      </c>
      <c r="D26" s="51">
        <f t="shared" ref="D26:F26" si="32">D61+D96+D131+D166+D201+D236</f>
        <v>38384941</v>
      </c>
      <c r="E26" s="51">
        <f t="shared" si="32"/>
        <v>70</v>
      </c>
      <c r="F26" s="51">
        <f t="shared" si="32"/>
        <v>208174</v>
      </c>
      <c r="G26" s="92">
        <f t="shared" si="6"/>
        <v>5.6757830553551006E-2</v>
      </c>
      <c r="H26" s="92">
        <f t="shared" si="7"/>
        <v>0.5423324735603996</v>
      </c>
      <c r="I26" s="51">
        <f t="shared" ref="I26:J26" si="33">I61+I96+I131+I166+I201+I236</f>
        <v>335</v>
      </c>
      <c r="J26" s="51">
        <f t="shared" si="33"/>
        <v>2014697.9528300001</v>
      </c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</row>
    <row r="27" spans="1:78" ht="15" customHeight="1" x14ac:dyDescent="0.25">
      <c r="A27" s="29" t="s">
        <v>41</v>
      </c>
      <c r="B27" s="31" t="s">
        <v>42</v>
      </c>
      <c r="C27" s="51">
        <f t="shared" si="0"/>
        <v>542355</v>
      </c>
      <c r="D27" s="51">
        <f t="shared" ref="D27:F27" si="34">D62+D97+D132+D167+D202+D237</f>
        <v>182345881</v>
      </c>
      <c r="E27" s="51">
        <f t="shared" si="34"/>
        <v>274005</v>
      </c>
      <c r="F27" s="51">
        <f t="shared" si="34"/>
        <v>70094381</v>
      </c>
      <c r="G27" s="92">
        <f t="shared" si="6"/>
        <v>50.521337500345723</v>
      </c>
      <c r="H27" s="92">
        <f t="shared" si="7"/>
        <v>38.440342395230743</v>
      </c>
      <c r="I27" s="51">
        <f t="shared" ref="I27:J28" si="35">I62+I97+I132+I167+I202+I237</f>
        <v>2178969</v>
      </c>
      <c r="J27" s="51">
        <f t="shared" si="35"/>
        <v>199056478.35224</v>
      </c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</row>
    <row r="28" spans="1:78" ht="30" x14ac:dyDescent="0.25">
      <c r="A28" s="93"/>
      <c r="B28" s="97" t="s">
        <v>43</v>
      </c>
      <c r="C28" s="95">
        <f t="shared" si="0"/>
        <v>19205</v>
      </c>
      <c r="D28" s="95">
        <f t="shared" ref="D28:F28" si="36">D63+D98+D133+D168+D203+D238</f>
        <v>3165277</v>
      </c>
      <c r="E28" s="95">
        <f t="shared" si="36"/>
        <v>0</v>
      </c>
      <c r="F28" s="95">
        <f t="shared" si="36"/>
        <v>0</v>
      </c>
      <c r="G28" s="92">
        <f t="shared" si="6"/>
        <v>0</v>
      </c>
      <c r="H28" s="92">
        <f t="shared" si="7"/>
        <v>0</v>
      </c>
      <c r="I28" s="95">
        <f t="shared" si="35"/>
        <v>0</v>
      </c>
      <c r="J28" s="95">
        <f t="shared" si="35"/>
        <v>0</v>
      </c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</row>
    <row r="29" spans="1:78" ht="30" x14ac:dyDescent="0.25">
      <c r="A29" s="84">
        <v>2</v>
      </c>
      <c r="B29" s="85" t="s">
        <v>44</v>
      </c>
      <c r="C29" s="86">
        <f t="shared" si="0"/>
        <v>13418791</v>
      </c>
      <c r="D29" s="86">
        <f t="shared" ref="D29:F29" si="37">D64+D99+D134+D169+D204+D239</f>
        <v>5220692763</v>
      </c>
      <c r="E29" s="86">
        <f t="shared" si="37"/>
        <v>4581768</v>
      </c>
      <c r="F29" s="86">
        <f t="shared" si="37"/>
        <v>1854647252.4714646</v>
      </c>
      <c r="G29" s="91">
        <f t="shared" si="6"/>
        <v>34.144417332381138</v>
      </c>
      <c r="H29" s="91">
        <f t="shared" si="7"/>
        <v>35.524926224651395</v>
      </c>
      <c r="I29" s="86">
        <f t="shared" ref="I29:J31" si="38">I64+I99+I134+I169+I204+I239</f>
        <v>17373799</v>
      </c>
      <c r="J29" s="86">
        <f t="shared" si="38"/>
        <v>6862557158.3050995</v>
      </c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</row>
    <row r="30" spans="1:78" ht="15" customHeight="1" x14ac:dyDescent="0.25">
      <c r="A30" s="29">
        <v>3</v>
      </c>
      <c r="B30" s="34" t="s">
        <v>45</v>
      </c>
      <c r="C30" s="51">
        <f t="shared" si="0"/>
        <v>1901483</v>
      </c>
      <c r="D30" s="51">
        <f t="shared" si="0"/>
        <v>421047852</v>
      </c>
      <c r="E30" s="51">
        <f t="shared" si="0"/>
        <v>2059263</v>
      </c>
      <c r="F30" s="51">
        <f t="shared" si="0"/>
        <v>184642797.61972001</v>
      </c>
      <c r="G30" s="92">
        <f t="shared" si="6"/>
        <v>108.29773392662464</v>
      </c>
      <c r="H30" s="92">
        <f t="shared" si="7"/>
        <v>43.853162233854597</v>
      </c>
      <c r="I30" s="51">
        <f t="shared" si="38"/>
        <v>11325147</v>
      </c>
      <c r="J30" s="51">
        <f t="shared" si="38"/>
        <v>8280452774.4451303</v>
      </c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</row>
    <row r="31" spans="1:78" ht="15" customHeight="1" x14ac:dyDescent="0.25">
      <c r="A31" s="29"/>
      <c r="B31" s="82" t="s">
        <v>46</v>
      </c>
      <c r="C31" s="51">
        <f t="shared" si="0"/>
        <v>128441</v>
      </c>
      <c r="D31" s="51">
        <f t="shared" si="0"/>
        <v>19757286</v>
      </c>
      <c r="E31" s="51">
        <f t="shared" si="0"/>
        <v>55099</v>
      </c>
      <c r="F31" s="51">
        <f t="shared" si="0"/>
        <v>2363259.0145700006</v>
      </c>
      <c r="G31" s="92">
        <f t="shared" si="6"/>
        <v>42.898295715542545</v>
      </c>
      <c r="H31" s="92">
        <f t="shared" si="7"/>
        <v>11.961455710921028</v>
      </c>
      <c r="I31" s="51">
        <f t="shared" si="38"/>
        <v>644566</v>
      </c>
      <c r="J31" s="51">
        <f t="shared" si="38"/>
        <v>449621822.85753006</v>
      </c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</row>
    <row r="32" spans="1:78" s="28" customFormat="1" ht="15" customHeight="1" x14ac:dyDescent="0.25">
      <c r="A32" s="33">
        <v>4</v>
      </c>
      <c r="B32" s="80" t="s">
        <v>68</v>
      </c>
      <c r="C32" s="193"/>
      <c r="D32" s="193"/>
      <c r="E32" s="193"/>
      <c r="F32" s="193"/>
      <c r="G32" s="193"/>
      <c r="H32" s="193"/>
      <c r="I32" s="193"/>
      <c r="J32" s="193"/>
    </row>
    <row r="33" spans="1:78" ht="15" customHeight="1" x14ac:dyDescent="0.25">
      <c r="A33" s="29" t="s">
        <v>48</v>
      </c>
      <c r="B33" s="32" t="s">
        <v>49</v>
      </c>
      <c r="C33" s="51">
        <f t="shared" ref="C33:F39" si="39">C68+C103+C138+C173+C208+C243</f>
        <v>15237</v>
      </c>
      <c r="D33" s="51">
        <f t="shared" si="39"/>
        <v>192678325</v>
      </c>
      <c r="E33" s="51">
        <f t="shared" si="39"/>
        <v>10495</v>
      </c>
      <c r="F33" s="51">
        <f t="shared" si="39"/>
        <v>17321403.758479849</v>
      </c>
      <c r="G33" s="92">
        <f t="shared" ref="G33" si="40">E33/C33*100</f>
        <v>68.878388134147144</v>
      </c>
      <c r="H33" s="92">
        <f t="shared" ref="H33" si="41">F33/D33*100</f>
        <v>8.9898039950678665</v>
      </c>
      <c r="I33" s="51">
        <f t="shared" ref="I33:J39" si="42">I68+I103+I138+I173+I208+I243</f>
        <v>17235</v>
      </c>
      <c r="J33" s="51">
        <f t="shared" si="42"/>
        <v>36402163</v>
      </c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</row>
    <row r="34" spans="1:78" ht="15" customHeight="1" x14ac:dyDescent="0.25">
      <c r="A34" s="29" t="s">
        <v>50</v>
      </c>
      <c r="B34" s="32" t="s">
        <v>34</v>
      </c>
      <c r="C34" s="51">
        <f t="shared" si="39"/>
        <v>25549</v>
      </c>
      <c r="D34" s="51">
        <f t="shared" si="39"/>
        <v>40937754</v>
      </c>
      <c r="E34" s="51">
        <f t="shared" si="39"/>
        <v>2987</v>
      </c>
      <c r="F34" s="51">
        <f t="shared" si="39"/>
        <v>3212418.0485499999</v>
      </c>
      <c r="G34" s="92">
        <f t="shared" ref="G34:G39" si="43">E34/C34*100</f>
        <v>11.691259931895573</v>
      </c>
      <c r="H34" s="92">
        <f t="shared" ref="H34:H39" si="44">F34/D34*100</f>
        <v>7.8470793696938035</v>
      </c>
      <c r="I34" s="51">
        <f t="shared" si="42"/>
        <v>14656</v>
      </c>
      <c r="J34" s="51">
        <f t="shared" si="42"/>
        <v>31368921</v>
      </c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</row>
    <row r="35" spans="1:78" ht="15" customHeight="1" x14ac:dyDescent="0.25">
      <c r="A35" s="29" t="s">
        <v>51</v>
      </c>
      <c r="B35" s="32" t="s">
        <v>52</v>
      </c>
      <c r="C35" s="51">
        <f t="shared" si="39"/>
        <v>399050</v>
      </c>
      <c r="D35" s="51">
        <f t="shared" si="39"/>
        <v>1293779183</v>
      </c>
      <c r="E35" s="51">
        <f t="shared" si="39"/>
        <v>115404</v>
      </c>
      <c r="F35" s="51">
        <f t="shared" si="39"/>
        <v>221492678.15248999</v>
      </c>
      <c r="G35" s="92">
        <f t="shared" si="43"/>
        <v>28.919684250093976</v>
      </c>
      <c r="H35" s="92">
        <f t="shared" si="44"/>
        <v>17.119820836728518</v>
      </c>
      <c r="I35" s="51">
        <f t="shared" si="42"/>
        <v>979181</v>
      </c>
      <c r="J35" s="51">
        <f t="shared" si="42"/>
        <v>2694058905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</row>
    <row r="36" spans="1:78" ht="15" customHeight="1" x14ac:dyDescent="0.25">
      <c r="A36" s="29" t="s">
        <v>53</v>
      </c>
      <c r="B36" s="32" t="s">
        <v>54</v>
      </c>
      <c r="C36" s="51">
        <f t="shared" si="39"/>
        <v>230985</v>
      </c>
      <c r="D36" s="51">
        <f t="shared" si="39"/>
        <v>398592593</v>
      </c>
      <c r="E36" s="51">
        <f t="shared" si="39"/>
        <v>372498</v>
      </c>
      <c r="F36" s="51">
        <f t="shared" si="39"/>
        <v>156550889.22</v>
      </c>
      <c r="G36" s="92">
        <f t="shared" si="43"/>
        <v>161.26501720890965</v>
      </c>
      <c r="H36" s="92">
        <f t="shared" si="44"/>
        <v>39.275915300312668</v>
      </c>
      <c r="I36" s="51">
        <f t="shared" si="42"/>
        <v>2057654</v>
      </c>
      <c r="J36" s="51">
        <f t="shared" si="42"/>
        <v>749232887</v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</row>
    <row r="37" spans="1:78" ht="15" customHeight="1" x14ac:dyDescent="0.25">
      <c r="A37" s="29" t="s">
        <v>55</v>
      </c>
      <c r="B37" s="32" t="s">
        <v>42</v>
      </c>
      <c r="C37" s="51">
        <f t="shared" si="39"/>
        <v>3573939</v>
      </c>
      <c r="D37" s="51">
        <f t="shared" si="39"/>
        <v>19183322180</v>
      </c>
      <c r="E37" s="51">
        <f t="shared" si="39"/>
        <v>10068055</v>
      </c>
      <c r="F37" s="51">
        <f t="shared" si="39"/>
        <v>6275131429.7737007</v>
      </c>
      <c r="G37" s="92">
        <f t="shared" si="43"/>
        <v>281.70752214853138</v>
      </c>
      <c r="H37" s="92">
        <f t="shared" si="44"/>
        <v>32.711390503131824</v>
      </c>
      <c r="I37" s="51">
        <f t="shared" si="42"/>
        <v>24732164</v>
      </c>
      <c r="J37" s="51">
        <f t="shared" si="42"/>
        <v>17850030924</v>
      </c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</row>
    <row r="38" spans="1:78" ht="30" x14ac:dyDescent="0.25">
      <c r="A38" s="84">
        <v>5</v>
      </c>
      <c r="B38" s="88" t="s">
        <v>56</v>
      </c>
      <c r="C38" s="86">
        <f>C73+C108+C143+C178+C213+C248</f>
        <v>4244760</v>
      </c>
      <c r="D38" s="86">
        <f t="shared" si="39"/>
        <v>21109310035</v>
      </c>
      <c r="E38" s="86">
        <f t="shared" si="39"/>
        <v>10569439</v>
      </c>
      <c r="F38" s="86">
        <f t="shared" si="39"/>
        <v>6673708818.9532204</v>
      </c>
      <c r="G38" s="91">
        <f t="shared" si="43"/>
        <v>248.99968431666335</v>
      </c>
      <c r="H38" s="91">
        <f t="shared" si="44"/>
        <v>31.615002138335974</v>
      </c>
      <c r="I38" s="86">
        <f t="shared" si="42"/>
        <v>27800890</v>
      </c>
      <c r="J38" s="86">
        <f t="shared" si="42"/>
        <v>21361093800</v>
      </c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</row>
    <row r="39" spans="1:78" s="28" customFormat="1" ht="15" customHeight="1" x14ac:dyDescent="0.25">
      <c r="A39" s="84"/>
      <c r="B39" s="89" t="s">
        <v>57</v>
      </c>
      <c r="C39" s="86">
        <f>C74+C109+C144+C179+C214+C249</f>
        <v>17663551</v>
      </c>
      <c r="D39" s="86">
        <f t="shared" si="39"/>
        <v>26330002798</v>
      </c>
      <c r="E39" s="156">
        <f t="shared" si="39"/>
        <v>15151207</v>
      </c>
      <c r="F39" s="156">
        <f t="shared" si="39"/>
        <v>8528356071.4246855</v>
      </c>
      <c r="G39" s="91">
        <f t="shared" si="43"/>
        <v>85.776676501797397</v>
      </c>
      <c r="H39" s="91">
        <f t="shared" si="44"/>
        <v>32.39025888775253</v>
      </c>
      <c r="I39" s="157">
        <f t="shared" si="42"/>
        <v>45174689</v>
      </c>
      <c r="J39" s="157">
        <f t="shared" si="42"/>
        <v>28223650958.305099</v>
      </c>
    </row>
    <row r="40" spans="1:78" s="28" customFormat="1" ht="15" customHeight="1" x14ac:dyDescent="0.25">
      <c r="A40" s="192"/>
      <c r="B40" s="192"/>
      <c r="C40" s="192"/>
      <c r="D40" s="192"/>
      <c r="E40" s="192"/>
      <c r="F40" s="192"/>
      <c r="G40" s="192"/>
      <c r="H40" s="192"/>
      <c r="I40" s="192"/>
      <c r="J40" s="192"/>
    </row>
    <row r="41" spans="1:78" x14ac:dyDescent="0.25">
      <c r="A41" s="196" t="s">
        <v>63</v>
      </c>
      <c r="B41" s="196"/>
      <c r="C41" s="196"/>
      <c r="D41" s="196"/>
      <c r="E41" s="196"/>
      <c r="F41" s="196"/>
      <c r="G41" s="196"/>
      <c r="H41" s="196"/>
      <c r="I41" s="196"/>
      <c r="J41" s="196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</row>
    <row r="42" spans="1:78" ht="34.5" customHeight="1" x14ac:dyDescent="0.25">
      <c r="A42" s="192"/>
      <c r="B42" s="188" t="s">
        <v>2</v>
      </c>
      <c r="C42" s="188" t="s">
        <v>3</v>
      </c>
      <c r="D42" s="188"/>
      <c r="E42" s="188" t="s">
        <v>4</v>
      </c>
      <c r="F42" s="188"/>
      <c r="G42" s="188" t="s">
        <v>5</v>
      </c>
      <c r="H42" s="188"/>
      <c r="I42" s="188" t="s">
        <v>6</v>
      </c>
      <c r="J42" s="188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</row>
    <row r="43" spans="1:78" x14ac:dyDescent="0.25">
      <c r="A43" s="192"/>
      <c r="B43" s="188"/>
      <c r="C43" s="29" t="s">
        <v>7</v>
      </c>
      <c r="D43" s="29" t="s">
        <v>8</v>
      </c>
      <c r="E43" s="29" t="s">
        <v>7</v>
      </c>
      <c r="F43" s="29" t="s">
        <v>8</v>
      </c>
      <c r="G43" s="29" t="s">
        <v>7</v>
      </c>
      <c r="H43" s="29" t="s">
        <v>8</v>
      </c>
      <c r="I43" s="29" t="s">
        <v>7</v>
      </c>
      <c r="J43" s="79" t="s">
        <v>8</v>
      </c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</row>
    <row r="44" spans="1:78" x14ac:dyDescent="0.25">
      <c r="A44" s="33">
        <v>1</v>
      </c>
      <c r="B44" s="80" t="s">
        <v>67</v>
      </c>
      <c r="C44" s="193"/>
      <c r="D44" s="193"/>
      <c r="E44" s="193"/>
      <c r="F44" s="193"/>
      <c r="G44" s="193"/>
      <c r="H44" s="193"/>
      <c r="I44" s="193"/>
      <c r="J44" s="193"/>
    </row>
    <row r="45" spans="1:78" x14ac:dyDescent="0.25">
      <c r="A45" s="84" t="s">
        <v>10</v>
      </c>
      <c r="B45" s="85" t="s">
        <v>11</v>
      </c>
      <c r="C45" s="86">
        <f>SUM(BoB:Union!C8)</f>
        <v>4374689</v>
      </c>
      <c r="D45" s="86">
        <f>SUM(BoB:Union!D8)</f>
        <v>530890641</v>
      </c>
      <c r="E45" s="86">
        <f>SUM(BoB:Union!E8)</f>
        <v>879765</v>
      </c>
      <c r="F45" s="86">
        <f>SUM(BoB:Union!F8)</f>
        <v>181939262.31999999</v>
      </c>
      <c r="G45" s="91">
        <f t="shared" ref="G45:G66" si="45">E45/C45*100</f>
        <v>20.110343843870957</v>
      </c>
      <c r="H45" s="91">
        <f t="shared" ref="H45:H66" si="46">F45/D45*100</f>
        <v>34.27057255658044</v>
      </c>
      <c r="I45" s="86">
        <f>SUM(BoB:Union!I8)</f>
        <v>4134984</v>
      </c>
      <c r="J45" s="86">
        <f>SUM(BoB:Union!J8)</f>
        <v>777310993</v>
      </c>
    </row>
    <row r="46" spans="1:78" x14ac:dyDescent="0.25">
      <c r="A46" s="29" t="s">
        <v>12</v>
      </c>
      <c r="B46" s="31" t="s">
        <v>13</v>
      </c>
      <c r="C46" s="51">
        <f>SUM(BoB:Union!C9)</f>
        <v>3996182</v>
      </c>
      <c r="D46" s="51">
        <f>SUM(BoB:Union!D9)</f>
        <v>425843699</v>
      </c>
      <c r="E46" s="51">
        <f>SUM(BoB:Union!E9)</f>
        <v>845955</v>
      </c>
      <c r="F46" s="51">
        <f>SUM(BoB:Union!F9)</f>
        <v>106469480</v>
      </c>
      <c r="G46" s="91">
        <f t="shared" si="45"/>
        <v>21.169080887707317</v>
      </c>
      <c r="H46" s="91">
        <f t="shared" si="46"/>
        <v>25.002009011761849</v>
      </c>
      <c r="I46" s="51">
        <f>SUM(BoB:Union!I9)</f>
        <v>3914947</v>
      </c>
      <c r="J46" s="51">
        <f>SUM(BoB:Union!J9)</f>
        <v>568454465</v>
      </c>
    </row>
    <row r="47" spans="1:78" x14ac:dyDescent="0.25">
      <c r="A47" s="29" t="s">
        <v>14</v>
      </c>
      <c r="B47" s="31" t="s">
        <v>15</v>
      </c>
      <c r="C47" s="51">
        <f>SUM(BoB:Union!C10)</f>
        <v>209736</v>
      </c>
      <c r="D47" s="51">
        <f>SUM(BoB:Union!D10)</f>
        <v>33425645</v>
      </c>
      <c r="E47" s="51">
        <f>SUM(BoB:Union!E10)</f>
        <v>581</v>
      </c>
      <c r="F47" s="51">
        <f>SUM(BoB:Union!F10)</f>
        <v>582344.71</v>
      </c>
      <c r="G47" s="91">
        <f t="shared" si="45"/>
        <v>0.27701491398710759</v>
      </c>
      <c r="H47" s="91">
        <f t="shared" si="46"/>
        <v>1.742209342557189</v>
      </c>
      <c r="I47" s="51">
        <f>SUM(BoB:Union!I10)</f>
        <v>18336</v>
      </c>
      <c r="J47" s="51">
        <f>SUM(BoB:Union!J10)</f>
        <v>14685185</v>
      </c>
    </row>
    <row r="48" spans="1:78" x14ac:dyDescent="0.25">
      <c r="A48" s="29" t="s">
        <v>16</v>
      </c>
      <c r="B48" s="31" t="s">
        <v>17</v>
      </c>
      <c r="C48" s="51">
        <f>SUM(BoB:Union!C11)</f>
        <v>168771</v>
      </c>
      <c r="D48" s="51">
        <f>SUM(BoB:Union!D11)</f>
        <v>71621297</v>
      </c>
      <c r="E48" s="51">
        <f>SUM(BoB:Union!E11)</f>
        <v>33229</v>
      </c>
      <c r="F48" s="51">
        <f>SUM(BoB:Union!F11)</f>
        <v>74887437.609999999</v>
      </c>
      <c r="G48" s="91">
        <f t="shared" si="45"/>
        <v>19.688809096349491</v>
      </c>
      <c r="H48" s="91">
        <f t="shared" si="46"/>
        <v>104.56029246440484</v>
      </c>
      <c r="I48" s="51">
        <f>SUM(BoB:Union!I11)</f>
        <v>201701</v>
      </c>
      <c r="J48" s="51">
        <f>SUM(BoB:Union!J11)</f>
        <v>194171343</v>
      </c>
    </row>
    <row r="49" spans="1:10" ht="30" x14ac:dyDescent="0.25">
      <c r="A49" s="93"/>
      <c r="B49" s="94" t="s">
        <v>18</v>
      </c>
      <c r="C49" s="95">
        <f>SUM(BoB:Union!C12)</f>
        <v>5873</v>
      </c>
      <c r="D49" s="95">
        <f>SUM(BoB:Union!D12)</f>
        <v>771058</v>
      </c>
      <c r="E49" s="95">
        <f>SUM(BoB:Union!E12)</f>
        <v>0</v>
      </c>
      <c r="F49" s="95">
        <f>SUM(BoB:Union!F12)</f>
        <v>0</v>
      </c>
      <c r="G49" s="91">
        <f t="shared" si="45"/>
        <v>0</v>
      </c>
      <c r="H49" s="91">
        <f t="shared" si="46"/>
        <v>0</v>
      </c>
      <c r="I49" s="95">
        <f>SUM(BoB:Union!I12)</f>
        <v>4736</v>
      </c>
      <c r="J49" s="95">
        <f>SUM(BoB:Union!J12)</f>
        <v>3898105</v>
      </c>
    </row>
    <row r="50" spans="1:10" ht="30" x14ac:dyDescent="0.25">
      <c r="A50" s="93"/>
      <c r="B50" s="94" t="s">
        <v>19</v>
      </c>
      <c r="C50" s="95">
        <f>SUM(BoB:Union!C13)</f>
        <v>323911</v>
      </c>
      <c r="D50" s="95">
        <f>SUM(BoB:Union!D13)</f>
        <v>37321984</v>
      </c>
      <c r="E50" s="95">
        <f>SUM(BoB:Union!E13)</f>
        <v>157413</v>
      </c>
      <c r="F50" s="95">
        <f>SUM(BoB:Union!F13)</f>
        <v>13670760.779999999</v>
      </c>
      <c r="G50" s="91">
        <f t="shared" si="45"/>
        <v>48.597608602362996</v>
      </c>
      <c r="H50" s="91">
        <f t="shared" si="46"/>
        <v>36.629244522477691</v>
      </c>
      <c r="I50" s="95">
        <f>SUM(BoB:Union!I13)</f>
        <v>568249</v>
      </c>
      <c r="J50" s="95">
        <f>SUM(BoB:Union!J13)</f>
        <v>69784190.898230001</v>
      </c>
    </row>
    <row r="51" spans="1:10" x14ac:dyDescent="0.25">
      <c r="A51" s="84" t="s">
        <v>20</v>
      </c>
      <c r="B51" s="87" t="s">
        <v>21</v>
      </c>
      <c r="C51" s="86">
        <f>SUM(BoB:Union!C14)</f>
        <v>1299821</v>
      </c>
      <c r="D51" s="86">
        <f>SUM(BoB:Union!D14)</f>
        <v>1319260199</v>
      </c>
      <c r="E51" s="86">
        <f>SUM(BoB:Union!E14)</f>
        <v>162499</v>
      </c>
      <c r="F51" s="86">
        <f>SUM(BoB:Union!F14)</f>
        <v>437086474.87</v>
      </c>
      <c r="G51" s="91">
        <f t="shared" si="45"/>
        <v>12.501644457198339</v>
      </c>
      <c r="H51" s="91">
        <f t="shared" si="46"/>
        <v>33.131180278258363</v>
      </c>
      <c r="I51" s="86">
        <f>SUM(BoB:Union!I14)</f>
        <v>1073088</v>
      </c>
      <c r="J51" s="86">
        <f>SUM(BoB:Union!J14)</f>
        <v>1563265412</v>
      </c>
    </row>
    <row r="52" spans="1:10" ht="30" x14ac:dyDescent="0.25">
      <c r="A52" s="29" t="s">
        <v>22</v>
      </c>
      <c r="B52" s="31" t="s">
        <v>23</v>
      </c>
      <c r="C52" s="51">
        <f>SUM(BoB:Union!C15)</f>
        <v>725616</v>
      </c>
      <c r="D52" s="51">
        <f>SUM(BoB:Union!D15)</f>
        <v>409416019</v>
      </c>
      <c r="E52" s="51">
        <f>SUM(BoB:Union!E15)</f>
        <v>142679</v>
      </c>
      <c r="F52" s="51">
        <f>SUM(BoB:Union!F15)</f>
        <v>169575630</v>
      </c>
      <c r="G52" s="91">
        <f t="shared" si="45"/>
        <v>19.663155167471498</v>
      </c>
      <c r="H52" s="91">
        <f t="shared" si="46"/>
        <v>41.418904520196605</v>
      </c>
      <c r="I52" s="51">
        <f>SUM(BoB:Union!I15)</f>
        <v>962751</v>
      </c>
      <c r="J52" s="51">
        <f>SUM(BoB:Union!J15)</f>
        <v>603778429</v>
      </c>
    </row>
    <row r="53" spans="1:10" x14ac:dyDescent="0.25">
      <c r="A53" s="29" t="s">
        <v>24</v>
      </c>
      <c r="B53" s="32" t="s">
        <v>25</v>
      </c>
      <c r="C53" s="51">
        <f>SUM(BoB:Union!C16)</f>
        <v>365143</v>
      </c>
      <c r="D53" s="51">
        <f>SUM(BoB:Union!D16)</f>
        <v>512154070</v>
      </c>
      <c r="E53" s="51">
        <f>SUM(BoB:Union!E16)</f>
        <v>15627</v>
      </c>
      <c r="F53" s="51">
        <f>SUM(BoB:Union!F16)</f>
        <v>150462241</v>
      </c>
      <c r="G53" s="91">
        <f t="shared" si="45"/>
        <v>4.2796931613094049</v>
      </c>
      <c r="H53" s="91">
        <f t="shared" si="46"/>
        <v>29.378315982141856</v>
      </c>
      <c r="I53" s="51">
        <f>SUM(BoB:Union!I16)</f>
        <v>86080</v>
      </c>
      <c r="J53" s="51">
        <f>SUM(BoB:Union!J16)</f>
        <v>603909694</v>
      </c>
    </row>
    <row r="54" spans="1:10" x14ac:dyDescent="0.25">
      <c r="A54" s="29" t="s">
        <v>26</v>
      </c>
      <c r="B54" s="32" t="s">
        <v>27</v>
      </c>
      <c r="C54" s="51">
        <f>SUM(BoB:Union!C17)</f>
        <v>96670</v>
      </c>
      <c r="D54" s="51">
        <f>SUM(BoB:Union!D17)</f>
        <v>225940471</v>
      </c>
      <c r="E54" s="51">
        <f>SUM(BoB:Union!E17)</f>
        <v>2709</v>
      </c>
      <c r="F54" s="51">
        <f>SUM(BoB:Union!F17)</f>
        <v>115142351.87</v>
      </c>
      <c r="G54" s="91">
        <f t="shared" si="45"/>
        <v>2.8023171614771902</v>
      </c>
      <c r="H54" s="91">
        <f t="shared" si="46"/>
        <v>50.961366664584851</v>
      </c>
      <c r="I54" s="51">
        <f>SUM(BoB:Union!I17)</f>
        <v>10595</v>
      </c>
      <c r="J54" s="51">
        <f>SUM(BoB:Union!J17)</f>
        <v>328300255</v>
      </c>
    </row>
    <row r="55" spans="1:10" ht="30" x14ac:dyDescent="0.25">
      <c r="A55" s="29" t="s">
        <v>28</v>
      </c>
      <c r="B55" s="32" t="s">
        <v>29</v>
      </c>
      <c r="C55" s="51">
        <f>SUM(BoB:Union!C18)</f>
        <v>112392</v>
      </c>
      <c r="D55" s="51">
        <f>SUM(BoB:Union!D18)</f>
        <v>171749639</v>
      </c>
      <c r="E55" s="51">
        <f>SUM(BoB:Union!E18)</f>
        <v>1484</v>
      </c>
      <c r="F55" s="51">
        <f>SUM(BoB:Union!F18)</f>
        <v>1906252</v>
      </c>
      <c r="G55" s="91">
        <f t="shared" si="45"/>
        <v>1.3203786746387642</v>
      </c>
      <c r="H55" s="91">
        <f t="shared" si="46"/>
        <v>1.1099016050915833</v>
      </c>
      <c r="I55" s="51">
        <f>SUM(BoB:Union!I18)</f>
        <v>13662</v>
      </c>
      <c r="J55" s="51">
        <f>SUM(BoB:Union!J18)</f>
        <v>27277034</v>
      </c>
    </row>
    <row r="56" spans="1:10" ht="17.25" customHeight="1" x14ac:dyDescent="0.25">
      <c r="A56" s="93"/>
      <c r="B56" s="96" t="s">
        <v>30</v>
      </c>
      <c r="C56" s="95">
        <f>SUM(BoB:Union!C19)</f>
        <v>6269</v>
      </c>
      <c r="D56" s="95">
        <f>SUM(BoB:Union!D19)</f>
        <v>1842112</v>
      </c>
      <c r="E56" s="95">
        <f>SUM(BoB:Union!E19)</f>
        <v>0</v>
      </c>
      <c r="F56" s="95">
        <f>SUM(BoB:Union!F19)</f>
        <v>0</v>
      </c>
      <c r="G56" s="91">
        <f t="shared" si="45"/>
        <v>0</v>
      </c>
      <c r="H56" s="91">
        <f t="shared" si="46"/>
        <v>0</v>
      </c>
      <c r="I56" s="95">
        <f>SUM(BoB:Union!I19)</f>
        <v>0</v>
      </c>
      <c r="J56" s="95">
        <f>SUM(BoB:Union!J19)</f>
        <v>0</v>
      </c>
    </row>
    <row r="57" spans="1:10" x14ac:dyDescent="0.25">
      <c r="A57" s="29" t="s">
        <v>31</v>
      </c>
      <c r="B57" s="31" t="s">
        <v>32</v>
      </c>
      <c r="C57" s="51">
        <f>SUM(BoB:Union!C20)</f>
        <v>56572</v>
      </c>
      <c r="D57" s="51">
        <f>SUM(BoB:Union!D20)</f>
        <v>110798851</v>
      </c>
      <c r="E57" s="51">
        <f>SUM(BoB:Union!E20)</f>
        <v>48</v>
      </c>
      <c r="F57" s="51">
        <f>SUM(BoB:Union!F20)</f>
        <v>1383451</v>
      </c>
      <c r="G57" s="91">
        <f t="shared" si="45"/>
        <v>8.4847627801739378E-2</v>
      </c>
      <c r="H57" s="91">
        <f t="shared" si="46"/>
        <v>1.248614933741506</v>
      </c>
      <c r="I57" s="51">
        <f>SUM(BoB:Union!I20)</f>
        <v>300</v>
      </c>
      <c r="J57" s="51">
        <f>SUM(BoB:Union!J20)</f>
        <v>4179195.2095300001</v>
      </c>
    </row>
    <row r="58" spans="1:10" x14ac:dyDescent="0.25">
      <c r="A58" s="29" t="s">
        <v>33</v>
      </c>
      <c r="B58" s="31" t="s">
        <v>34</v>
      </c>
      <c r="C58" s="51">
        <f>SUM(BoB:Union!C21)</f>
        <v>143616</v>
      </c>
      <c r="D58" s="51">
        <f>SUM(BoB:Union!D21)</f>
        <v>38901665</v>
      </c>
      <c r="E58" s="51">
        <f>SUM(BoB:Union!E21)</f>
        <v>15086</v>
      </c>
      <c r="F58" s="51">
        <f>SUM(BoB:Union!F21)</f>
        <v>2164242</v>
      </c>
      <c r="G58" s="91">
        <f t="shared" si="45"/>
        <v>10.504400623885918</v>
      </c>
      <c r="H58" s="91">
        <f t="shared" si="46"/>
        <v>5.5633659896048151</v>
      </c>
      <c r="I58" s="51">
        <f>SUM(BoB:Union!I21)</f>
        <v>153590</v>
      </c>
      <c r="J58" s="51">
        <f>SUM(BoB:Union!J21)</f>
        <v>49892828.7905</v>
      </c>
    </row>
    <row r="59" spans="1:10" x14ac:dyDescent="0.25">
      <c r="A59" s="29" t="s">
        <v>35</v>
      </c>
      <c r="B59" s="31" t="s">
        <v>36</v>
      </c>
      <c r="C59" s="51">
        <f>SUM(BoB:Union!C22)</f>
        <v>177135</v>
      </c>
      <c r="D59" s="51">
        <f>SUM(BoB:Union!D22)</f>
        <v>242517461</v>
      </c>
      <c r="E59" s="51">
        <f>SUM(BoB:Union!E22)</f>
        <v>67396</v>
      </c>
      <c r="F59" s="51">
        <f>SUM(BoB:Union!F22)</f>
        <v>35485099</v>
      </c>
      <c r="G59" s="91">
        <f t="shared" si="45"/>
        <v>38.047816637028255</v>
      </c>
      <c r="H59" s="91">
        <f t="shared" si="46"/>
        <v>14.631976952785267</v>
      </c>
      <c r="I59" s="51">
        <f>SUM(BoB:Union!I22)</f>
        <v>577834</v>
      </c>
      <c r="J59" s="51">
        <f>SUM(BoB:Union!J22)</f>
        <v>637045403</v>
      </c>
    </row>
    <row r="60" spans="1:10" x14ac:dyDescent="0.25">
      <c r="A60" s="29" t="s">
        <v>37</v>
      </c>
      <c r="B60" s="31" t="s">
        <v>38</v>
      </c>
      <c r="C60" s="51">
        <f>SUM(BoB:Union!C23)</f>
        <v>155349</v>
      </c>
      <c r="D60" s="51">
        <f>SUM(BoB:Union!D23)</f>
        <v>23941017</v>
      </c>
      <c r="E60" s="51">
        <f>SUM(BoB:Union!E23)</f>
        <v>31</v>
      </c>
      <c r="F60" s="51">
        <f>SUM(BoB:Union!F23)</f>
        <v>2768866</v>
      </c>
      <c r="G60" s="91">
        <f t="shared" si="45"/>
        <v>1.9955068909358928E-2</v>
      </c>
      <c r="H60" s="91">
        <f t="shared" si="46"/>
        <v>11.565364996816969</v>
      </c>
      <c r="I60" s="51">
        <f>SUM(BoB:Union!I23)</f>
        <v>282</v>
      </c>
      <c r="J60" s="51">
        <f>SUM(BoB:Union!J23)</f>
        <v>61455871</v>
      </c>
    </row>
    <row r="61" spans="1:10" x14ac:dyDescent="0.25">
      <c r="A61" s="29" t="s">
        <v>39</v>
      </c>
      <c r="B61" s="31" t="s">
        <v>40</v>
      </c>
      <c r="C61" s="51">
        <f>SUM(BoB:Union!C24)</f>
        <v>78284</v>
      </c>
      <c r="D61" s="51">
        <f>SUM(BoB:Union!D24)</f>
        <v>26311635</v>
      </c>
      <c r="E61" s="51">
        <f>SUM(BoB:Union!E24)</f>
        <v>26</v>
      </c>
      <c r="F61" s="51">
        <f>SUM(BoB:Union!F24)</f>
        <v>198221</v>
      </c>
      <c r="G61" s="91">
        <f t="shared" si="45"/>
        <v>3.3212406111082719E-2</v>
      </c>
      <c r="H61" s="91">
        <f t="shared" si="46"/>
        <v>0.75335873274313814</v>
      </c>
      <c r="I61" s="51">
        <f>SUM(BoB:Union!I24)</f>
        <v>151</v>
      </c>
      <c r="J61" s="51">
        <f>SUM(BoB:Union!J24)</f>
        <v>1415397.9528300001</v>
      </c>
    </row>
    <row r="62" spans="1:10" x14ac:dyDescent="0.25">
      <c r="A62" s="29" t="s">
        <v>41</v>
      </c>
      <c r="B62" s="31" t="s">
        <v>42</v>
      </c>
      <c r="C62" s="51">
        <f>SUM(BoB:Union!C25)</f>
        <v>257230</v>
      </c>
      <c r="D62" s="51">
        <f>SUM(BoB:Union!D25)</f>
        <v>120393653</v>
      </c>
      <c r="E62" s="51">
        <f>SUM(BoB:Union!E25)</f>
        <v>47054</v>
      </c>
      <c r="F62" s="51">
        <f>SUM(BoB:Union!F25)</f>
        <v>29688366</v>
      </c>
      <c r="G62" s="91">
        <f t="shared" si="45"/>
        <v>18.292578626132254</v>
      </c>
      <c r="H62" s="91">
        <f t="shared" si="46"/>
        <v>24.659411239893185</v>
      </c>
      <c r="I62" s="51">
        <f>SUM(BoB:Union!I25)</f>
        <v>179947</v>
      </c>
      <c r="J62" s="51">
        <f>SUM(BoB:Union!J25)</f>
        <v>38923420</v>
      </c>
    </row>
    <row r="63" spans="1:10" ht="30" x14ac:dyDescent="0.25">
      <c r="A63" s="93"/>
      <c r="B63" s="97" t="s">
        <v>43</v>
      </c>
      <c r="C63" s="95">
        <f>SUM(BoB:Union!C26)</f>
        <v>8631</v>
      </c>
      <c r="D63" s="95">
        <f>SUM(BoB:Union!D26)</f>
        <v>1870250</v>
      </c>
      <c r="E63" s="95">
        <f>SUM(BoB:Union!E26)</f>
        <v>0</v>
      </c>
      <c r="F63" s="95">
        <f>SUM(BoB:Union!F26)</f>
        <v>0</v>
      </c>
      <c r="G63" s="91">
        <f t="shared" si="45"/>
        <v>0</v>
      </c>
      <c r="H63" s="91">
        <f t="shared" si="46"/>
        <v>0</v>
      </c>
      <c r="I63" s="95">
        <f>SUM(BoB:Union!I26)</f>
        <v>0</v>
      </c>
      <c r="J63" s="95">
        <f>SUM(BoB:Union!J26)</f>
        <v>0</v>
      </c>
    </row>
    <row r="64" spans="1:10" ht="30" x14ac:dyDescent="0.25">
      <c r="A64" s="84">
        <v>2</v>
      </c>
      <c r="B64" s="85" t="s">
        <v>44</v>
      </c>
      <c r="C64" s="86">
        <f>SUM(BoB:Union!C27)</f>
        <v>6542696</v>
      </c>
      <c r="D64" s="86">
        <f>SUM(BoB:Union!D27)</f>
        <v>2413015122</v>
      </c>
      <c r="E64" s="86">
        <f>SUM(BoB:Union!E27)</f>
        <v>1171905</v>
      </c>
      <c r="F64" s="86">
        <f>SUM(BoB:Union!F27)</f>
        <v>690713982.19000006</v>
      </c>
      <c r="G64" s="91">
        <f t="shared" si="45"/>
        <v>17.911652933286216</v>
      </c>
      <c r="H64" s="91">
        <f t="shared" si="46"/>
        <v>28.624519419402134</v>
      </c>
      <c r="I64" s="86">
        <f>SUM(BoB:Union!I27)</f>
        <v>6120176</v>
      </c>
      <c r="J64" s="86">
        <f>SUM(BoB:Union!J27)</f>
        <v>3133488520.9528599</v>
      </c>
    </row>
    <row r="65" spans="1:10" x14ac:dyDescent="0.25">
      <c r="A65" s="29">
        <v>3</v>
      </c>
      <c r="B65" s="34" t="s">
        <v>45</v>
      </c>
      <c r="C65" s="51">
        <f>SUM(BoB:Union!C28)</f>
        <v>910916</v>
      </c>
      <c r="D65" s="51">
        <f>SUM(BoB:Union!D28)</f>
        <v>214552824</v>
      </c>
      <c r="E65" s="51">
        <f>SUM(BoB:Union!E28)</f>
        <v>619835</v>
      </c>
      <c r="F65" s="51">
        <f>SUM(BoB:Union!F28)</f>
        <v>77190732</v>
      </c>
      <c r="G65" s="91">
        <f t="shared" si="45"/>
        <v>68.045242371415142</v>
      </c>
      <c r="H65" s="91">
        <f t="shared" si="46"/>
        <v>35.977495220477735</v>
      </c>
      <c r="I65" s="51">
        <f>SUM(BoB:Union!I28)</f>
        <v>3873974</v>
      </c>
      <c r="J65" s="51">
        <f>SUM(BoB:Union!J28)</f>
        <v>541115415</v>
      </c>
    </row>
    <row r="66" spans="1:10" ht="30" x14ac:dyDescent="0.25">
      <c r="A66" s="93"/>
      <c r="B66" s="98" t="s">
        <v>46</v>
      </c>
      <c r="C66" s="95">
        <f>SUM(BoB:Union!C29)</f>
        <v>69815</v>
      </c>
      <c r="D66" s="95">
        <f>SUM(BoB:Union!D29)</f>
        <v>11708082</v>
      </c>
      <c r="E66" s="95">
        <f>SUM(BoB:Union!E29)</f>
        <v>1423</v>
      </c>
      <c r="F66" s="95">
        <f>SUM(BoB:Union!F29)</f>
        <v>90200</v>
      </c>
      <c r="G66" s="91">
        <f t="shared" si="45"/>
        <v>2.0382439303874524</v>
      </c>
      <c r="H66" s="91">
        <f t="shared" si="46"/>
        <v>0.77040799680084238</v>
      </c>
      <c r="I66" s="95">
        <f>SUM(BoB:Union!I29)</f>
        <v>106400</v>
      </c>
      <c r="J66" s="95">
        <f>SUM(BoB:Union!J29)</f>
        <v>4479344.1992600011</v>
      </c>
    </row>
    <row r="67" spans="1:10" x14ac:dyDescent="0.25">
      <c r="A67" s="33">
        <v>4</v>
      </c>
      <c r="B67" s="80" t="s">
        <v>68</v>
      </c>
      <c r="C67" s="197"/>
      <c r="D67" s="197"/>
      <c r="E67" s="197"/>
      <c r="F67" s="197"/>
      <c r="G67" s="197"/>
      <c r="H67" s="197"/>
      <c r="I67" s="197"/>
      <c r="J67" s="197"/>
    </row>
    <row r="68" spans="1:10" x14ac:dyDescent="0.25">
      <c r="A68" s="29" t="s">
        <v>48</v>
      </c>
      <c r="B68" s="32" t="s">
        <v>49</v>
      </c>
      <c r="C68" s="51">
        <f>SUM(BoB:Union!C31)</f>
        <v>11619</v>
      </c>
      <c r="D68" s="51">
        <f>SUM(BoB:Union!D31)</f>
        <v>175077900</v>
      </c>
      <c r="E68" s="51">
        <f>SUM(BoB:Union!E31)</f>
        <v>1369</v>
      </c>
      <c r="F68" s="51">
        <f>SUM(BoB:Union!F31)</f>
        <v>6950555</v>
      </c>
      <c r="G68" s="91">
        <f t="shared" ref="G68:G74" si="47">E68/C68*100</f>
        <v>11.782425337808762</v>
      </c>
      <c r="H68" s="91">
        <f t="shared" ref="H68:H74" si="48">F68/D68*100</f>
        <v>3.9699785067104414</v>
      </c>
      <c r="I68" s="51">
        <f>SUM(BoB:Union!I31)</f>
        <v>5510</v>
      </c>
      <c r="J68" s="51">
        <f>SUM(BoB:Union!J31)</f>
        <v>32148767</v>
      </c>
    </row>
    <row r="69" spans="1:10" x14ac:dyDescent="0.25">
      <c r="A69" s="29" t="s">
        <v>50</v>
      </c>
      <c r="B69" s="32" t="s">
        <v>34</v>
      </c>
      <c r="C69" s="51">
        <f>SUM(BoB:Union!C32)</f>
        <v>6668</v>
      </c>
      <c r="D69" s="51">
        <f>SUM(BoB:Union!D32)</f>
        <v>14275517</v>
      </c>
      <c r="E69" s="51">
        <f>SUM(BoB:Union!E32)</f>
        <v>1863</v>
      </c>
      <c r="F69" s="51">
        <f>SUM(BoB:Union!F32)</f>
        <v>1503969</v>
      </c>
      <c r="G69" s="91">
        <f t="shared" si="47"/>
        <v>27.939412117576484</v>
      </c>
      <c r="H69" s="91">
        <f t="shared" si="48"/>
        <v>10.535303204780606</v>
      </c>
      <c r="I69" s="51">
        <f>SUM(BoB:Union!I32)</f>
        <v>9851</v>
      </c>
      <c r="J69" s="51">
        <f>SUM(BoB:Union!J32)</f>
        <v>24037952</v>
      </c>
    </row>
    <row r="70" spans="1:10" x14ac:dyDescent="0.25">
      <c r="A70" s="29" t="s">
        <v>51</v>
      </c>
      <c r="B70" s="32" t="s">
        <v>52</v>
      </c>
      <c r="C70" s="51">
        <f>SUM(BoB:Union!C33)</f>
        <v>163983</v>
      </c>
      <c r="D70" s="51">
        <f>SUM(BoB:Union!D33)</f>
        <v>616115824</v>
      </c>
      <c r="E70" s="51">
        <f>SUM(BoB:Union!E33)</f>
        <v>90903</v>
      </c>
      <c r="F70" s="51">
        <f>SUM(BoB:Union!F33)</f>
        <v>104678665</v>
      </c>
      <c r="G70" s="91">
        <f t="shared" si="47"/>
        <v>55.434404785861943</v>
      </c>
      <c r="H70" s="91">
        <f t="shared" si="48"/>
        <v>16.990095193529715</v>
      </c>
      <c r="I70" s="51">
        <f>SUM(BoB:Union!I33)</f>
        <v>601741</v>
      </c>
      <c r="J70" s="51">
        <f>SUM(BoB:Union!J33)</f>
        <v>1367673637</v>
      </c>
    </row>
    <row r="71" spans="1:10" x14ac:dyDescent="0.25">
      <c r="A71" s="29" t="s">
        <v>53</v>
      </c>
      <c r="B71" s="32" t="s">
        <v>54</v>
      </c>
      <c r="C71" s="51">
        <f>SUM(BoB:Union!C34)</f>
        <v>39617</v>
      </c>
      <c r="D71" s="51">
        <f>SUM(BoB:Union!D34)</f>
        <v>109760442</v>
      </c>
      <c r="E71" s="51">
        <f>SUM(BoB:Union!E34)</f>
        <v>145500</v>
      </c>
      <c r="F71" s="51">
        <f>SUM(BoB:Union!F34)</f>
        <v>52962713</v>
      </c>
      <c r="G71" s="91">
        <f t="shared" si="47"/>
        <v>367.26657747936491</v>
      </c>
      <c r="H71" s="91">
        <f t="shared" si="48"/>
        <v>48.253006306224606</v>
      </c>
      <c r="I71" s="51">
        <f>SUM(BoB:Union!I34)</f>
        <v>610886</v>
      </c>
      <c r="J71" s="51">
        <f>SUM(BoB:Union!J34)</f>
        <v>222534647</v>
      </c>
    </row>
    <row r="72" spans="1:10" x14ac:dyDescent="0.25">
      <c r="A72" s="29" t="s">
        <v>55</v>
      </c>
      <c r="B72" s="32" t="s">
        <v>42</v>
      </c>
      <c r="C72" s="51">
        <f>SUM(BoB:Union!C35)</f>
        <v>1497977</v>
      </c>
      <c r="D72" s="51">
        <f>SUM(BoB:Union!D35)</f>
        <v>8406167621</v>
      </c>
      <c r="E72" s="51">
        <f>SUM(BoB:Union!E35)</f>
        <v>245054</v>
      </c>
      <c r="F72" s="51">
        <f>SUM(BoB:Union!F35)</f>
        <v>3191889153</v>
      </c>
      <c r="G72" s="91">
        <f t="shared" si="47"/>
        <v>16.358996166162765</v>
      </c>
      <c r="H72" s="91">
        <f t="shared" si="48"/>
        <v>37.97080068955718</v>
      </c>
      <c r="I72" s="51">
        <f>SUM(BoB:Union!I35)</f>
        <v>1551369</v>
      </c>
      <c r="J72" s="51">
        <f>SUM(BoB:Union!J35)</f>
        <v>11361124551</v>
      </c>
    </row>
    <row r="73" spans="1:10" ht="30" x14ac:dyDescent="0.25">
      <c r="A73" s="84">
        <v>5</v>
      </c>
      <c r="B73" s="88" t="s">
        <v>56</v>
      </c>
      <c r="C73" s="86">
        <f>SUM(BoB:Union!C36)</f>
        <v>1719864</v>
      </c>
      <c r="D73" s="86">
        <f>SUM(BoB:Union!D36)</f>
        <v>9321397304</v>
      </c>
      <c r="E73" s="86">
        <f>SUM(BoB:Union!E36)</f>
        <v>484689</v>
      </c>
      <c r="F73" s="86">
        <f>SUM(BoB:Union!F36)</f>
        <v>3357985055</v>
      </c>
      <c r="G73" s="91">
        <f t="shared" si="47"/>
        <v>28.181821353316312</v>
      </c>
      <c r="H73" s="91">
        <f t="shared" si="48"/>
        <v>36.024481582380581</v>
      </c>
      <c r="I73" s="86">
        <f>SUM(BoB:Union!I36)</f>
        <v>2779357</v>
      </c>
      <c r="J73" s="86">
        <f>SUM(BoB:Union!J36)</f>
        <v>13007519554</v>
      </c>
    </row>
    <row r="74" spans="1:10" x14ac:dyDescent="0.25">
      <c r="A74" s="84"/>
      <c r="B74" s="89" t="s">
        <v>57</v>
      </c>
      <c r="C74" s="86">
        <f>SUM(BoB:Union!C37)</f>
        <v>8262560</v>
      </c>
      <c r="D74" s="86">
        <f>SUM(BoB:Union!D37)</f>
        <v>11734412426</v>
      </c>
      <c r="E74" s="86">
        <f>SUM(BoB:Union!E37)</f>
        <v>1656594</v>
      </c>
      <c r="F74" s="86">
        <f>SUM(BoB:Union!F37)</f>
        <v>4048699037.1900001</v>
      </c>
      <c r="G74" s="91">
        <f t="shared" si="47"/>
        <v>20.049403574679033</v>
      </c>
      <c r="H74" s="91">
        <f t="shared" si="48"/>
        <v>34.502784546921802</v>
      </c>
      <c r="I74" s="86">
        <f>SUM(BoB:Union!I37)</f>
        <v>8899533</v>
      </c>
      <c r="J74" s="86">
        <f>SUM(BoB:Union!J37)</f>
        <v>16141008074.95286</v>
      </c>
    </row>
    <row r="75" spans="1:10" x14ac:dyDescent="0.25">
      <c r="A75" s="198"/>
      <c r="B75" s="198"/>
      <c r="C75" s="198"/>
      <c r="D75" s="198"/>
      <c r="E75" s="198"/>
      <c r="F75" s="198"/>
      <c r="G75" s="198"/>
      <c r="H75" s="198"/>
      <c r="I75" s="198"/>
      <c r="J75" s="198"/>
    </row>
    <row r="76" spans="1:10" x14ac:dyDescent="0.25">
      <c r="A76" s="196" t="s">
        <v>58</v>
      </c>
      <c r="B76" s="196"/>
      <c r="C76" s="196"/>
      <c r="D76" s="196"/>
      <c r="E76" s="196"/>
      <c r="F76" s="196"/>
      <c r="G76" s="196"/>
      <c r="H76" s="196"/>
      <c r="I76" s="196"/>
      <c r="J76" s="196"/>
    </row>
    <row r="77" spans="1:10" ht="33" customHeight="1" x14ac:dyDescent="0.25">
      <c r="A77" s="192" t="s">
        <v>1</v>
      </c>
      <c r="B77" s="188" t="s">
        <v>2</v>
      </c>
      <c r="C77" s="188" t="s">
        <v>3</v>
      </c>
      <c r="D77" s="188"/>
      <c r="E77" s="188" t="s">
        <v>4</v>
      </c>
      <c r="F77" s="188"/>
      <c r="G77" s="188" t="s">
        <v>5</v>
      </c>
      <c r="H77" s="188"/>
      <c r="I77" s="188" t="s">
        <v>6</v>
      </c>
      <c r="J77" s="188"/>
    </row>
    <row r="78" spans="1:10" x14ac:dyDescent="0.25">
      <c r="A78" s="192"/>
      <c r="B78" s="188"/>
      <c r="C78" s="29" t="s">
        <v>7</v>
      </c>
      <c r="D78" s="29" t="s">
        <v>8</v>
      </c>
      <c r="E78" s="29" t="s">
        <v>7</v>
      </c>
      <c r="F78" s="29" t="s">
        <v>8</v>
      </c>
      <c r="G78" s="29" t="s">
        <v>7</v>
      </c>
      <c r="H78" s="29" t="s">
        <v>8</v>
      </c>
      <c r="I78" s="29" t="s">
        <v>7</v>
      </c>
      <c r="J78" s="79" t="s">
        <v>8</v>
      </c>
    </row>
    <row r="79" spans="1:10" x14ac:dyDescent="0.25">
      <c r="A79" s="33">
        <v>1</v>
      </c>
      <c r="B79" s="80" t="s">
        <v>67</v>
      </c>
      <c r="C79" s="193"/>
      <c r="D79" s="193"/>
      <c r="E79" s="193"/>
      <c r="F79" s="193"/>
      <c r="G79" s="193"/>
      <c r="H79" s="193"/>
      <c r="I79" s="193"/>
      <c r="J79" s="193"/>
    </row>
    <row r="80" spans="1:10" x14ac:dyDescent="0.25">
      <c r="A80" s="84" t="s">
        <v>10</v>
      </c>
      <c r="B80" s="85" t="s">
        <v>11</v>
      </c>
      <c r="C80" s="86">
        <f>SUM(Axis:Yes!C8)</f>
        <v>1512844</v>
      </c>
      <c r="D80" s="86">
        <f>SUM(Axis:Yes!D8)</f>
        <v>371615586</v>
      </c>
      <c r="E80" s="86">
        <f>SUM(Axis:Yes!E8)</f>
        <v>657597</v>
      </c>
      <c r="F80" s="86">
        <f>SUM(Axis:Yes!F8)</f>
        <v>112367454.59608705</v>
      </c>
      <c r="G80" s="91">
        <f>E80/C80*100</f>
        <v>43.467601418255946</v>
      </c>
      <c r="H80" s="91">
        <f>F80/D80*100</f>
        <v>30.237551606914316</v>
      </c>
      <c r="I80" s="86">
        <f>SUM(Axis:Yes!I8)</f>
        <v>3071350</v>
      </c>
      <c r="J80" s="86">
        <f>SUM(Axis:Yes!J8)</f>
        <v>567923819</v>
      </c>
    </row>
    <row r="81" spans="1:10" x14ac:dyDescent="0.25">
      <c r="A81" s="29" t="s">
        <v>12</v>
      </c>
      <c r="B81" s="31" t="s">
        <v>13</v>
      </c>
      <c r="C81" s="51">
        <f>SUM(Axis:Yes!C9)</f>
        <v>1268403</v>
      </c>
      <c r="D81" s="51">
        <f>SUM(Axis:Yes!D9)</f>
        <v>296235693</v>
      </c>
      <c r="E81" s="51">
        <f>SUM(Axis:Yes!E9)</f>
        <v>650132</v>
      </c>
      <c r="F81" s="51">
        <f>SUM(Axis:Yes!F9)</f>
        <v>78125793.227759987</v>
      </c>
      <c r="G81" s="92">
        <f t="shared" ref="G81:G101" si="49">E81/C81*100</f>
        <v>51.255949410400326</v>
      </c>
      <c r="H81" s="92">
        <f t="shared" ref="H81:H101" si="50">F81/D81*100</f>
        <v>26.372849414793503</v>
      </c>
      <c r="I81" s="51">
        <f>SUM(Axis:Yes!I9)</f>
        <v>3007381</v>
      </c>
      <c r="J81" s="51">
        <f>SUM(Axis:Yes!J9)</f>
        <v>409920060</v>
      </c>
    </row>
    <row r="82" spans="1:10" x14ac:dyDescent="0.25">
      <c r="A82" s="29" t="s">
        <v>14</v>
      </c>
      <c r="B82" s="31" t="s">
        <v>15</v>
      </c>
      <c r="C82" s="51">
        <f>SUM(Axis:Yes!C10)</f>
        <v>111467</v>
      </c>
      <c r="D82" s="51">
        <f>SUM(Axis:Yes!D10)</f>
        <v>20406644</v>
      </c>
      <c r="E82" s="51">
        <f>SUM(Axis:Yes!E10)</f>
        <v>293</v>
      </c>
      <c r="F82" s="51">
        <f>SUM(Axis:Yes!F10)</f>
        <v>2448880.9254399999</v>
      </c>
      <c r="G82" s="92">
        <f t="shared" si="49"/>
        <v>0.26285806561583247</v>
      </c>
      <c r="H82" s="92">
        <f t="shared" si="50"/>
        <v>12.000409893170087</v>
      </c>
      <c r="I82" s="51">
        <f>SUM(Axis:Yes!I10)</f>
        <v>1137</v>
      </c>
      <c r="J82" s="51">
        <f>SUM(Axis:Yes!J10)</f>
        <v>6776035</v>
      </c>
    </row>
    <row r="83" spans="1:10" x14ac:dyDescent="0.25">
      <c r="A83" s="29" t="s">
        <v>16</v>
      </c>
      <c r="B83" s="31" t="s">
        <v>17</v>
      </c>
      <c r="C83" s="51">
        <f>SUM(Axis:Yes!C11)</f>
        <v>132974</v>
      </c>
      <c r="D83" s="51">
        <f>SUM(Axis:Yes!D11)</f>
        <v>54973249</v>
      </c>
      <c r="E83" s="51">
        <f>SUM(Axis:Yes!E11)</f>
        <v>7172</v>
      </c>
      <c r="F83" s="51">
        <f>SUM(Axis:Yes!F11)</f>
        <v>31792780.442887053</v>
      </c>
      <c r="G83" s="92">
        <f t="shared" si="49"/>
        <v>5.3935355783837444</v>
      </c>
      <c r="H83" s="92">
        <f t="shared" si="50"/>
        <v>57.833184360064024</v>
      </c>
      <c r="I83" s="51">
        <f>SUM(Axis:Yes!I11)</f>
        <v>62832</v>
      </c>
      <c r="J83" s="51">
        <f>SUM(Axis:Yes!J11)</f>
        <v>151227724</v>
      </c>
    </row>
    <row r="84" spans="1:10" ht="30" x14ac:dyDescent="0.25">
      <c r="A84" s="93"/>
      <c r="B84" s="94" t="s">
        <v>18</v>
      </c>
      <c r="C84" s="95">
        <f>SUM(Axis:Yes!C12)</f>
        <v>1291</v>
      </c>
      <c r="D84" s="95">
        <f>SUM(Axis:Yes!D12)</f>
        <v>219708</v>
      </c>
      <c r="E84" s="95">
        <f>SUM(Axis:Yes!E12)</f>
        <v>8</v>
      </c>
      <c r="F84" s="95">
        <f>SUM(Axis:Yes!F12)</f>
        <v>12500.554880000002</v>
      </c>
      <c r="G84" s="92">
        <f t="shared" si="49"/>
        <v>0.61967467079783123</v>
      </c>
      <c r="H84" s="92">
        <f t="shared" si="50"/>
        <v>5.6896220802155595</v>
      </c>
      <c r="I84" s="95">
        <f>SUM(Axis:Yes!I12)</f>
        <v>23</v>
      </c>
      <c r="J84" s="95">
        <f>SUM(Axis:Yes!J12)</f>
        <v>39814.319109999997</v>
      </c>
    </row>
    <row r="85" spans="1:10" ht="30" x14ac:dyDescent="0.25">
      <c r="A85" s="93"/>
      <c r="B85" s="94" t="s">
        <v>19</v>
      </c>
      <c r="C85" s="95">
        <f>SUM(Axis:Yes!C13)</f>
        <v>48994</v>
      </c>
      <c r="D85" s="95">
        <f>SUM(Axis:Yes!D13)</f>
        <v>9917869</v>
      </c>
      <c r="E85" s="95">
        <f>SUM(Axis:Yes!E13)</f>
        <v>96489</v>
      </c>
      <c r="F85" s="95">
        <f>SUM(Axis:Yes!F13)</f>
        <v>14956296.733490003</v>
      </c>
      <c r="G85" s="92">
        <f t="shared" si="49"/>
        <v>196.94044168673713</v>
      </c>
      <c r="H85" s="92">
        <f t="shared" si="50"/>
        <v>150.80151525988097</v>
      </c>
      <c r="I85" s="95">
        <f>SUM(Axis:Yes!I13)</f>
        <v>461326</v>
      </c>
      <c r="J85" s="95">
        <f>SUM(Axis:Yes!J13)</f>
        <v>4596001759.8169699</v>
      </c>
    </row>
    <row r="86" spans="1:10" x14ac:dyDescent="0.25">
      <c r="A86" s="84" t="s">
        <v>20</v>
      </c>
      <c r="B86" s="87" t="s">
        <v>21</v>
      </c>
      <c r="C86" s="86">
        <f>SUM(Axis:Yes!C14)</f>
        <v>799951</v>
      </c>
      <c r="D86" s="86">
        <f>SUM(Axis:Yes!D14)</f>
        <v>1446483050</v>
      </c>
      <c r="E86" s="86">
        <f>SUM(Axis:Yes!E14)</f>
        <v>229506</v>
      </c>
      <c r="F86" s="86">
        <f>SUM(Axis:Yes!F14)</f>
        <v>684838225.33461738</v>
      </c>
      <c r="G86" s="91">
        <f t="shared" si="49"/>
        <v>28.690007262944857</v>
      </c>
      <c r="H86" s="91">
        <f t="shared" si="50"/>
        <v>47.345057056466537</v>
      </c>
      <c r="I86" s="86">
        <f>SUM(Axis:Yes!I14)</f>
        <v>1245562</v>
      </c>
      <c r="J86" s="86">
        <f>SUM(Axis:Yes!J14)</f>
        <v>1870521638</v>
      </c>
    </row>
    <row r="87" spans="1:10" ht="30" x14ac:dyDescent="0.25">
      <c r="A87" s="29" t="s">
        <v>22</v>
      </c>
      <c r="B87" s="31" t="s">
        <v>23</v>
      </c>
      <c r="C87" s="51">
        <f>SUM(Axis:Yes!C15)</f>
        <v>449719</v>
      </c>
      <c r="D87" s="51">
        <f>SUM(Axis:Yes!D15)</f>
        <v>292967334</v>
      </c>
      <c r="E87" s="51">
        <f>SUM(Axis:Yes!E15)</f>
        <v>174172</v>
      </c>
      <c r="F87" s="51">
        <f>SUM(Axis:Yes!F15)</f>
        <v>162846050.35332358</v>
      </c>
      <c r="G87" s="92">
        <f t="shared" si="49"/>
        <v>38.72907304338932</v>
      </c>
      <c r="H87" s="92">
        <f t="shared" si="50"/>
        <v>55.585053845396835</v>
      </c>
      <c r="I87" s="51">
        <f>SUM(Axis:Yes!I15)</f>
        <v>1053015</v>
      </c>
      <c r="J87" s="51">
        <f>SUM(Axis:Yes!J15)</f>
        <v>598615493</v>
      </c>
    </row>
    <row r="88" spans="1:10" x14ac:dyDescent="0.25">
      <c r="A88" s="29" t="s">
        <v>24</v>
      </c>
      <c r="B88" s="32" t="s">
        <v>25</v>
      </c>
      <c r="C88" s="51">
        <f>SUM(Axis:Yes!C16)</f>
        <v>154611</v>
      </c>
      <c r="D88" s="51">
        <f>SUM(Axis:Yes!D16)</f>
        <v>587849016</v>
      </c>
      <c r="E88" s="51">
        <f>SUM(Axis:Yes!E16)</f>
        <v>34364</v>
      </c>
      <c r="F88" s="51">
        <f>SUM(Axis:Yes!F16)</f>
        <v>309644347.94452995</v>
      </c>
      <c r="G88" s="92">
        <f t="shared" si="49"/>
        <v>22.226102929287052</v>
      </c>
      <c r="H88" s="92">
        <f t="shared" si="50"/>
        <v>52.674128818228716</v>
      </c>
      <c r="I88" s="51">
        <f>SUM(Axis:Yes!I16)</f>
        <v>147636</v>
      </c>
      <c r="J88" s="51">
        <f>SUM(Axis:Yes!J16)</f>
        <v>900027868</v>
      </c>
    </row>
    <row r="89" spans="1:10" x14ac:dyDescent="0.25">
      <c r="A89" s="29" t="s">
        <v>26</v>
      </c>
      <c r="B89" s="32" t="s">
        <v>27</v>
      </c>
      <c r="C89" s="51">
        <f>SUM(Axis:Yes!C17)</f>
        <v>126831</v>
      </c>
      <c r="D89" s="51">
        <f>SUM(Axis:Yes!D17)</f>
        <v>422111576</v>
      </c>
      <c r="E89" s="51">
        <f>SUM(Axis:Yes!E17)</f>
        <v>20942</v>
      </c>
      <c r="F89" s="51">
        <f>SUM(Axis:Yes!F17)</f>
        <v>212176372.03676391</v>
      </c>
      <c r="G89" s="92">
        <f t="shared" si="49"/>
        <v>16.511736089757235</v>
      </c>
      <c r="H89" s="92">
        <f t="shared" si="50"/>
        <v>50.265471050896714</v>
      </c>
      <c r="I89" s="51">
        <f>SUM(Axis:Yes!I17)</f>
        <v>44789</v>
      </c>
      <c r="J89" s="51">
        <f>SUM(Axis:Yes!J17)</f>
        <v>371384517</v>
      </c>
    </row>
    <row r="90" spans="1:10" ht="30" x14ac:dyDescent="0.25">
      <c r="A90" s="29" t="s">
        <v>28</v>
      </c>
      <c r="B90" s="32" t="s">
        <v>29</v>
      </c>
      <c r="C90" s="51">
        <f>SUM(Axis:Yes!C18)</f>
        <v>68790</v>
      </c>
      <c r="D90" s="51">
        <f>SUM(Axis:Yes!D18)</f>
        <v>143555124</v>
      </c>
      <c r="E90" s="51">
        <f>SUM(Axis:Yes!E18)</f>
        <v>28</v>
      </c>
      <c r="F90" s="51">
        <f>SUM(Axis:Yes!F18)</f>
        <v>171455</v>
      </c>
      <c r="G90" s="92">
        <f t="shared" si="49"/>
        <v>4.070359063817415E-2</v>
      </c>
      <c r="H90" s="92">
        <f t="shared" si="50"/>
        <v>0.11943495656762486</v>
      </c>
      <c r="I90" s="51">
        <f>SUM(Axis:Yes!I18)</f>
        <v>122</v>
      </c>
      <c r="J90" s="51">
        <f>SUM(Axis:Yes!J18)</f>
        <v>493760</v>
      </c>
    </row>
    <row r="91" spans="1:10" ht="30" x14ac:dyDescent="0.25">
      <c r="A91" s="93"/>
      <c r="B91" s="96" t="s">
        <v>30</v>
      </c>
      <c r="C91" s="95">
        <f>SUM(Axis:Yes!C19)</f>
        <v>1836</v>
      </c>
      <c r="D91" s="95">
        <f>SUM(Axis:Yes!D19)</f>
        <v>1683723</v>
      </c>
      <c r="E91" s="95">
        <f>SUM(Axis:Yes!E19)</f>
        <v>0</v>
      </c>
      <c r="F91" s="95">
        <f>SUM(Axis:Yes!F19)</f>
        <v>0</v>
      </c>
      <c r="G91" s="92">
        <f t="shared" si="49"/>
        <v>0</v>
      </c>
      <c r="H91" s="92">
        <f t="shared" si="50"/>
        <v>0</v>
      </c>
      <c r="I91" s="95">
        <f>SUM(Axis:Yes!I19)</f>
        <v>136</v>
      </c>
      <c r="J91" s="95">
        <f>SUM(Axis:Yes!J19)</f>
        <v>135449.63331999999</v>
      </c>
    </row>
    <row r="92" spans="1:10" x14ac:dyDescent="0.25">
      <c r="A92" s="29" t="s">
        <v>31</v>
      </c>
      <c r="B92" s="31" t="s">
        <v>32</v>
      </c>
      <c r="C92" s="51">
        <f>SUM(Axis:Yes!C20)</f>
        <v>26109</v>
      </c>
      <c r="D92" s="51">
        <f>SUM(Axis:Yes!D20)</f>
        <v>63889014</v>
      </c>
      <c r="E92" s="51">
        <f>SUM(Axis:Yes!E20)</f>
        <v>266</v>
      </c>
      <c r="F92" s="51">
        <f>SUM(Axis:Yes!F20)</f>
        <v>4845122</v>
      </c>
      <c r="G92" s="92">
        <f t="shared" si="49"/>
        <v>1.0188057757861273</v>
      </c>
      <c r="H92" s="92">
        <f t="shared" si="50"/>
        <v>7.5836543666177105</v>
      </c>
      <c r="I92" s="51">
        <f>SUM(Axis:Yes!I20)</f>
        <v>256</v>
      </c>
      <c r="J92" s="51">
        <f>SUM(Axis:Yes!J20)</f>
        <v>8822778</v>
      </c>
    </row>
    <row r="93" spans="1:10" x14ac:dyDescent="0.25">
      <c r="A93" s="29" t="s">
        <v>33</v>
      </c>
      <c r="B93" s="31" t="s">
        <v>34</v>
      </c>
      <c r="C93" s="51">
        <f>SUM(Axis:Yes!C21)</f>
        <v>58475</v>
      </c>
      <c r="D93" s="51">
        <f>SUM(Axis:Yes!D21)</f>
        <v>12778940</v>
      </c>
      <c r="E93" s="51">
        <f>SUM(Axis:Yes!E21)</f>
        <v>1295</v>
      </c>
      <c r="F93" s="51">
        <f>SUM(Axis:Yes!F21)</f>
        <v>610589.29853999999</v>
      </c>
      <c r="G93" s="92">
        <f t="shared" si="49"/>
        <v>2.2146216331765713</v>
      </c>
      <c r="H93" s="92">
        <f t="shared" si="50"/>
        <v>4.7780903466171685</v>
      </c>
      <c r="I93" s="51">
        <f>SUM(Axis:Yes!I21)</f>
        <v>12872</v>
      </c>
      <c r="J93" s="51">
        <f>SUM(Axis:Yes!J21)</f>
        <v>5016442</v>
      </c>
    </row>
    <row r="94" spans="1:10" x14ac:dyDescent="0.25">
      <c r="A94" s="29" t="s">
        <v>35</v>
      </c>
      <c r="B94" s="31" t="s">
        <v>36</v>
      </c>
      <c r="C94" s="51">
        <f>SUM(Axis:Yes!C22)</f>
        <v>82082</v>
      </c>
      <c r="D94" s="51">
        <f>SUM(Axis:Yes!D22)</f>
        <v>117995136</v>
      </c>
      <c r="E94" s="51">
        <f>SUM(Axis:Yes!E22)</f>
        <v>24025</v>
      </c>
      <c r="F94" s="51">
        <f>SUM(Axis:Yes!F22)</f>
        <v>28846408.115840003</v>
      </c>
      <c r="G94" s="92">
        <f t="shared" si="49"/>
        <v>29.269510976828052</v>
      </c>
      <c r="H94" s="92">
        <f t="shared" si="50"/>
        <v>24.447116291166445</v>
      </c>
      <c r="I94" s="51">
        <f>SUM(Axis:Yes!I22)</f>
        <v>469901</v>
      </c>
      <c r="J94" s="51">
        <f>SUM(Axis:Yes!J22)</f>
        <v>501182700</v>
      </c>
    </row>
    <row r="95" spans="1:10" x14ac:dyDescent="0.25">
      <c r="A95" s="29" t="s">
        <v>37</v>
      </c>
      <c r="B95" s="31" t="s">
        <v>38</v>
      </c>
      <c r="C95" s="51">
        <f>SUM(Axis:Yes!C23)</f>
        <v>27560</v>
      </c>
      <c r="D95" s="51">
        <f>SUM(Axis:Yes!D23)</f>
        <v>5479994</v>
      </c>
      <c r="E95" s="51">
        <f>SUM(Axis:Yes!E23)</f>
        <v>1506</v>
      </c>
      <c r="F95" s="51">
        <f>SUM(Axis:Yes!F23)</f>
        <v>196512.93638</v>
      </c>
      <c r="G95" s="92">
        <f t="shared" si="49"/>
        <v>5.4644412191581999</v>
      </c>
      <c r="H95" s="92">
        <f t="shared" si="50"/>
        <v>3.5860064149705275</v>
      </c>
      <c r="I95" s="51">
        <f>SUM(Axis:Yes!I23)</f>
        <v>10438</v>
      </c>
      <c r="J95" s="51">
        <f>SUM(Axis:Yes!J23)</f>
        <v>592000</v>
      </c>
    </row>
    <row r="96" spans="1:10" x14ac:dyDescent="0.25">
      <c r="A96" s="29" t="s">
        <v>39</v>
      </c>
      <c r="B96" s="31" t="s">
        <v>40</v>
      </c>
      <c r="C96" s="51">
        <f>SUM(Axis:Yes!C24)</f>
        <v>26700</v>
      </c>
      <c r="D96" s="51">
        <f>SUM(Axis:Yes!D24)</f>
        <v>7614741</v>
      </c>
      <c r="E96" s="51">
        <f>SUM(Axis:Yes!E24)</f>
        <v>2</v>
      </c>
      <c r="F96" s="51">
        <f>SUM(Axis:Yes!F24)</f>
        <v>1533</v>
      </c>
      <c r="G96" s="92">
        <f t="shared" si="49"/>
        <v>7.4906367041198503E-3</v>
      </c>
      <c r="H96" s="92">
        <f t="shared" si="50"/>
        <v>2.0132004489712783E-2</v>
      </c>
      <c r="I96" s="51">
        <f>SUM(Axis:Yes!I24)</f>
        <v>17</v>
      </c>
      <c r="J96" s="51">
        <f>SUM(Axis:Yes!J24)</f>
        <v>571888</v>
      </c>
    </row>
    <row r="97" spans="1:10" x14ac:dyDescent="0.25">
      <c r="A97" s="29" t="s">
        <v>41</v>
      </c>
      <c r="B97" s="31" t="s">
        <v>42</v>
      </c>
      <c r="C97" s="51">
        <f>SUM(Axis:Yes!C25)</f>
        <v>152193</v>
      </c>
      <c r="D97" s="51">
        <f>SUM(Axis:Yes!D25)</f>
        <v>39418097</v>
      </c>
      <c r="E97" s="51">
        <f>SUM(Axis:Yes!E25)</f>
        <v>82178</v>
      </c>
      <c r="F97" s="51">
        <f>SUM(Axis:Yes!F25)</f>
        <v>5486060</v>
      </c>
      <c r="G97" s="92">
        <f t="shared" si="49"/>
        <v>53.995913084044602</v>
      </c>
      <c r="H97" s="92">
        <f t="shared" si="50"/>
        <v>13.917617585648543</v>
      </c>
      <c r="I97" s="51">
        <f>SUM(Axis:Yes!I25)</f>
        <v>709235</v>
      </c>
      <c r="J97" s="51">
        <f>SUM(Axis:Yes!J25)</f>
        <v>71671278.352239996</v>
      </c>
    </row>
    <row r="98" spans="1:10" ht="30" x14ac:dyDescent="0.25">
      <c r="A98" s="93"/>
      <c r="B98" s="97" t="s">
        <v>43</v>
      </c>
      <c r="C98" s="95">
        <f>SUM(Axis:Yes!C26)</f>
        <v>5398</v>
      </c>
      <c r="D98" s="95">
        <f>SUM(Axis:Yes!D26)</f>
        <v>797655</v>
      </c>
      <c r="E98" s="95">
        <f>SUM(Axis:Yes!E26)</f>
        <v>0</v>
      </c>
      <c r="F98" s="95">
        <f>SUM(Axis:Yes!F26)</f>
        <v>0</v>
      </c>
      <c r="G98" s="92">
        <f t="shared" si="49"/>
        <v>0</v>
      </c>
      <c r="H98" s="92">
        <f t="shared" si="50"/>
        <v>0</v>
      </c>
      <c r="I98" s="95">
        <f>SUM(Axis:Yes!I26)</f>
        <v>0</v>
      </c>
      <c r="J98" s="95">
        <f>SUM(Axis:Yes!J26)</f>
        <v>0</v>
      </c>
    </row>
    <row r="99" spans="1:10" ht="30" x14ac:dyDescent="0.25">
      <c r="A99" s="84">
        <v>2</v>
      </c>
      <c r="B99" s="85" t="s">
        <v>44</v>
      </c>
      <c r="C99" s="86">
        <f>SUM(Axis:Yes!C27)</f>
        <v>2685914</v>
      </c>
      <c r="D99" s="86">
        <f>SUM(Axis:Yes!D27)</f>
        <v>2065274558</v>
      </c>
      <c r="E99" s="86">
        <f>SUM(Axis:Yes!E27)</f>
        <v>996375</v>
      </c>
      <c r="F99" s="86">
        <f>SUM(Axis:Yes!F27)</f>
        <v>837191905.28146458</v>
      </c>
      <c r="G99" s="91">
        <f t="shared" si="49"/>
        <v>37.096310604136988</v>
      </c>
      <c r="H99" s="91">
        <f t="shared" si="50"/>
        <v>40.536591226504839</v>
      </c>
      <c r="I99" s="86">
        <f>SUM(Axis:Yes!I27)</f>
        <v>5519631</v>
      </c>
      <c r="J99" s="86">
        <f>SUM(Axis:Yes!J27)</f>
        <v>3026302543.3522401</v>
      </c>
    </row>
    <row r="100" spans="1:10" x14ac:dyDescent="0.25">
      <c r="A100" s="29">
        <v>3</v>
      </c>
      <c r="B100" s="34" t="s">
        <v>45</v>
      </c>
      <c r="C100" s="51">
        <f>SUM(Axis:Yes!C28)</f>
        <v>404259</v>
      </c>
      <c r="D100" s="51">
        <f>SUM(Axis:Yes!D28)</f>
        <v>141059483</v>
      </c>
      <c r="E100" s="51">
        <f>SUM(Axis:Yes!E28)</f>
        <v>865093</v>
      </c>
      <c r="F100" s="51">
        <f>SUM(Axis:Yes!F28)</f>
        <v>64876388.619720004</v>
      </c>
      <c r="G100" s="92">
        <f t="shared" si="49"/>
        <v>213.99474099525304</v>
      </c>
      <c r="H100" s="92">
        <f t="shared" si="50"/>
        <v>45.992220614986948</v>
      </c>
      <c r="I100" s="51">
        <f>SUM(Axis:Yes!I28)</f>
        <v>4261757</v>
      </c>
      <c r="J100" s="51">
        <f>SUM(Axis:Yes!J28)</f>
        <v>7526069190.4451303</v>
      </c>
    </row>
    <row r="101" spans="1:10" ht="30" x14ac:dyDescent="0.25">
      <c r="A101" s="93"/>
      <c r="B101" s="98" t="s">
        <v>46</v>
      </c>
      <c r="C101" s="95">
        <f>SUM(Axis:Yes!C29)</f>
        <v>23950</v>
      </c>
      <c r="D101" s="95">
        <f>SUM(Axis:Yes!D29)</f>
        <v>3976764</v>
      </c>
      <c r="E101" s="95">
        <f>SUM(Axis:Yes!E29)</f>
        <v>17349</v>
      </c>
      <c r="F101" s="95">
        <f>SUM(Axis:Yes!F29)</f>
        <v>705376.01457000047</v>
      </c>
      <c r="G101" s="92">
        <f t="shared" si="49"/>
        <v>72.438413361169111</v>
      </c>
      <c r="H101" s="92">
        <f t="shared" si="50"/>
        <v>17.737437136576382</v>
      </c>
      <c r="I101" s="95">
        <f>SUM(Axis:Yes!I29)</f>
        <v>436045</v>
      </c>
      <c r="J101" s="95">
        <f>SUM(Axis:Yes!J29)</f>
        <v>439113777.91827005</v>
      </c>
    </row>
    <row r="102" spans="1:10" x14ac:dyDescent="0.25">
      <c r="A102" s="33">
        <v>4</v>
      </c>
      <c r="B102" s="80" t="s">
        <v>68</v>
      </c>
      <c r="C102" s="193"/>
      <c r="D102" s="193"/>
      <c r="E102" s="193"/>
      <c r="F102" s="193"/>
      <c r="G102" s="193"/>
      <c r="H102" s="193"/>
      <c r="I102" s="193"/>
      <c r="J102" s="193"/>
    </row>
    <row r="103" spans="1:10" x14ac:dyDescent="0.25">
      <c r="A103" s="29" t="s">
        <v>48</v>
      </c>
      <c r="B103" s="32" t="s">
        <v>49</v>
      </c>
      <c r="C103" s="51">
        <f>SUM(Axis:Yes!C31)</f>
        <v>3207</v>
      </c>
      <c r="D103" s="51">
        <f>SUM(Axis:Yes!D31)</f>
        <v>16035300</v>
      </c>
      <c r="E103" s="51">
        <f>SUM(Axis:Yes!E31)</f>
        <v>5564</v>
      </c>
      <c r="F103" s="51">
        <f>SUM(Axis:Yes!F31)</f>
        <v>9598934.7584798485</v>
      </c>
      <c r="G103" s="91">
        <f t="shared" ref="G103:G109" si="51">E103/C103*100</f>
        <v>173.49547864047398</v>
      </c>
      <c r="H103" s="91">
        <f t="shared" ref="H103:H109" si="52">F103/D103*100</f>
        <v>59.861273306267101</v>
      </c>
      <c r="I103" s="51">
        <f>SUM(Axis:Yes!I31)</f>
        <v>10555</v>
      </c>
      <c r="J103" s="51">
        <f>SUM(Axis:Yes!J31)</f>
        <v>4107678</v>
      </c>
    </row>
    <row r="104" spans="1:10" x14ac:dyDescent="0.25">
      <c r="A104" s="29" t="s">
        <v>50</v>
      </c>
      <c r="B104" s="32" t="s">
        <v>34</v>
      </c>
      <c r="C104" s="51">
        <f>SUM(Axis:Yes!C32)</f>
        <v>17309</v>
      </c>
      <c r="D104" s="51">
        <f>SUM(Axis:Yes!D32)</f>
        <v>25053386</v>
      </c>
      <c r="E104" s="51">
        <f>SUM(Axis:Yes!E32)</f>
        <v>873</v>
      </c>
      <c r="F104" s="51">
        <f>SUM(Axis:Yes!F32)</f>
        <v>1627931.0485499999</v>
      </c>
      <c r="G104" s="91">
        <f t="shared" si="51"/>
        <v>5.0436189265699927</v>
      </c>
      <c r="H104" s="91">
        <f t="shared" si="52"/>
        <v>6.4978484287513076</v>
      </c>
      <c r="I104" s="51">
        <f>SUM(Axis:Yes!I32)</f>
        <v>3376</v>
      </c>
      <c r="J104" s="51">
        <f>SUM(Axis:Yes!J32)</f>
        <v>6963420</v>
      </c>
    </row>
    <row r="105" spans="1:10" x14ac:dyDescent="0.25">
      <c r="A105" s="29" t="s">
        <v>51</v>
      </c>
      <c r="B105" s="32" t="s">
        <v>52</v>
      </c>
      <c r="C105" s="51">
        <f>SUM(Axis:Yes!C33)</f>
        <v>214057</v>
      </c>
      <c r="D105" s="51">
        <f>SUM(Axis:Yes!D33)</f>
        <v>648191768</v>
      </c>
      <c r="E105" s="51">
        <f>SUM(Axis:Yes!E33)</f>
        <v>22415</v>
      </c>
      <c r="F105" s="51">
        <f>SUM(Axis:Yes!F33)</f>
        <v>114273240.15248999</v>
      </c>
      <c r="G105" s="91">
        <f t="shared" si="51"/>
        <v>10.471509924926538</v>
      </c>
      <c r="H105" s="91">
        <f t="shared" si="52"/>
        <v>17.629542026595129</v>
      </c>
      <c r="I105" s="51">
        <f>SUM(Axis:Yes!I33)</f>
        <v>361130</v>
      </c>
      <c r="J105" s="51">
        <f>SUM(Axis:Yes!J33)</f>
        <v>1304851484</v>
      </c>
    </row>
    <row r="106" spans="1:10" x14ac:dyDescent="0.25">
      <c r="A106" s="29" t="s">
        <v>53</v>
      </c>
      <c r="B106" s="32" t="s">
        <v>54</v>
      </c>
      <c r="C106" s="51">
        <f>SUM(Axis:Yes!C34)</f>
        <v>184884</v>
      </c>
      <c r="D106" s="51">
        <f>SUM(Axis:Yes!D34)</f>
        <v>282741045</v>
      </c>
      <c r="E106" s="51">
        <f>SUM(Axis:Yes!E34)</f>
        <v>121549</v>
      </c>
      <c r="F106" s="51">
        <f>SUM(Axis:Yes!F34)</f>
        <v>68505416.219999999</v>
      </c>
      <c r="G106" s="91">
        <f t="shared" si="51"/>
        <v>65.743385041431381</v>
      </c>
      <c r="H106" s="91">
        <f t="shared" si="52"/>
        <v>24.229031274889714</v>
      </c>
      <c r="I106" s="51">
        <f>SUM(Axis:Yes!I34)</f>
        <v>933713</v>
      </c>
      <c r="J106" s="51">
        <f>SUM(Axis:Yes!J34)</f>
        <v>450182438</v>
      </c>
    </row>
    <row r="107" spans="1:10" x14ac:dyDescent="0.25">
      <c r="A107" s="29" t="s">
        <v>55</v>
      </c>
      <c r="B107" s="32" t="s">
        <v>42</v>
      </c>
      <c r="C107" s="51">
        <f>SUM(Axis:Yes!C35)</f>
        <v>1815458</v>
      </c>
      <c r="D107" s="51">
        <f>SUM(Axis:Yes!D35)</f>
        <v>10251858472</v>
      </c>
      <c r="E107" s="51">
        <f>SUM(Axis:Yes!E35)</f>
        <v>9749974</v>
      </c>
      <c r="F107" s="51">
        <f>SUM(Axis:Yes!F35)</f>
        <v>2871635152.7737007</v>
      </c>
      <c r="G107" s="91">
        <f t="shared" si="51"/>
        <v>537.05312929299384</v>
      </c>
      <c r="H107" s="91">
        <f t="shared" si="52"/>
        <v>28.010873936825654</v>
      </c>
      <c r="I107" s="51">
        <f>SUM(Axis:Yes!I35)</f>
        <v>22793490</v>
      </c>
      <c r="J107" s="51">
        <f>SUM(Axis:Yes!J35)</f>
        <v>6137311267</v>
      </c>
    </row>
    <row r="108" spans="1:10" ht="30" x14ac:dyDescent="0.25">
      <c r="A108" s="84">
        <v>5</v>
      </c>
      <c r="B108" s="88" t="s">
        <v>56</v>
      </c>
      <c r="C108" s="86">
        <f>SUM(Axis:Yes!C36)</f>
        <v>2234915</v>
      </c>
      <c r="D108" s="86">
        <f>SUM(Axis:Yes!D36)</f>
        <v>11223879971</v>
      </c>
      <c r="E108" s="86">
        <f>SUM(Axis:Yes!E36)</f>
        <v>9900375</v>
      </c>
      <c r="F108" s="86">
        <f>SUM(Axis:Yes!F36)</f>
        <v>3065640674.9532208</v>
      </c>
      <c r="G108" s="91">
        <f t="shared" si="51"/>
        <v>442.98664602456921</v>
      </c>
      <c r="H108" s="91">
        <f t="shared" si="52"/>
        <v>27.313555409307227</v>
      </c>
      <c r="I108" s="86">
        <f>SUM(Axis:Yes!I36)</f>
        <v>24102264</v>
      </c>
      <c r="J108" s="86">
        <f>SUM(Axis:Yes!J36)</f>
        <v>7903416287</v>
      </c>
    </row>
    <row r="109" spans="1:10" x14ac:dyDescent="0.25">
      <c r="A109" s="84"/>
      <c r="B109" s="89" t="s">
        <v>57</v>
      </c>
      <c r="C109" s="86">
        <f>SUM(Axis:Yes!C37)</f>
        <v>4920829</v>
      </c>
      <c r="D109" s="86">
        <f>SUM(Axis:Yes!D37)</f>
        <v>13289154529</v>
      </c>
      <c r="E109" s="86">
        <f>SUM(Axis:Yes!E37)</f>
        <v>10896750</v>
      </c>
      <c r="F109" s="86">
        <f>SUM(Axis:Yes!F37)</f>
        <v>3902832580.2346854</v>
      </c>
      <c r="G109" s="91">
        <f t="shared" si="51"/>
        <v>221.44134656985642</v>
      </c>
      <c r="H109" s="91">
        <f t="shared" si="52"/>
        <v>29.368554423216349</v>
      </c>
      <c r="I109" s="86">
        <f>SUM(Axis:Yes!I37)</f>
        <v>29621895</v>
      </c>
      <c r="J109" s="86">
        <f>SUM(Axis:Yes!J37)</f>
        <v>10929718830.35224</v>
      </c>
    </row>
    <row r="110" spans="1:10" x14ac:dyDescent="0.25">
      <c r="A110" s="198"/>
      <c r="B110" s="198"/>
      <c r="C110" s="198"/>
      <c r="D110" s="198"/>
      <c r="E110" s="198"/>
      <c r="F110" s="198"/>
      <c r="G110" s="198"/>
      <c r="H110" s="198"/>
      <c r="I110" s="198"/>
      <c r="J110" s="198"/>
    </row>
    <row r="111" spans="1:10" x14ac:dyDescent="0.25">
      <c r="A111" s="196" t="s">
        <v>59</v>
      </c>
      <c r="B111" s="196"/>
      <c r="C111" s="196"/>
      <c r="D111" s="196"/>
      <c r="E111" s="196"/>
      <c r="F111" s="196"/>
      <c r="G111" s="196"/>
      <c r="H111" s="196"/>
      <c r="I111" s="196"/>
      <c r="J111" s="196"/>
    </row>
    <row r="112" spans="1:10" ht="28.5" customHeight="1" x14ac:dyDescent="0.25">
      <c r="A112" s="192" t="s">
        <v>1</v>
      </c>
      <c r="B112" s="188" t="s">
        <v>2</v>
      </c>
      <c r="C112" s="188" t="s">
        <v>3</v>
      </c>
      <c r="D112" s="188"/>
      <c r="E112" s="188" t="s">
        <v>4</v>
      </c>
      <c r="F112" s="188"/>
      <c r="G112" s="188" t="s">
        <v>5</v>
      </c>
      <c r="H112" s="188"/>
      <c r="I112" s="188" t="s">
        <v>6</v>
      </c>
      <c r="J112" s="188"/>
    </row>
    <row r="113" spans="1:10" x14ac:dyDescent="0.25">
      <c r="A113" s="192"/>
      <c r="B113" s="188"/>
      <c r="C113" s="29" t="s">
        <v>7</v>
      </c>
      <c r="D113" s="29" t="s">
        <v>8</v>
      </c>
      <c r="E113" s="29" t="s">
        <v>7</v>
      </c>
      <c r="F113" s="29" t="s">
        <v>8</v>
      </c>
      <c r="G113" s="29" t="s">
        <v>7</v>
      </c>
      <c r="H113" s="29" t="s">
        <v>8</v>
      </c>
      <c r="I113" s="29" t="s">
        <v>7</v>
      </c>
      <c r="J113" s="79" t="s">
        <v>8</v>
      </c>
    </row>
    <row r="114" spans="1:10" x14ac:dyDescent="0.25">
      <c r="A114" s="33">
        <v>1</v>
      </c>
      <c r="B114" s="80" t="s">
        <v>67</v>
      </c>
      <c r="C114" s="193"/>
      <c r="D114" s="193"/>
      <c r="E114" s="193"/>
      <c r="F114" s="193"/>
      <c r="G114" s="193"/>
      <c r="H114" s="193"/>
      <c r="I114" s="193"/>
      <c r="J114" s="193"/>
    </row>
    <row r="115" spans="1:10" x14ac:dyDescent="0.25">
      <c r="A115" s="84" t="s">
        <v>10</v>
      </c>
      <c r="B115" s="85" t="s">
        <v>11</v>
      </c>
      <c r="C115" s="86">
        <f>MGB!C8+VKGB!C8</f>
        <v>662535</v>
      </c>
      <c r="D115" s="86">
        <f>MGB!D8+VKGB!D8</f>
        <v>58136817</v>
      </c>
      <c r="E115" s="86">
        <f>MGB!E8+VKGB!E8</f>
        <v>310402</v>
      </c>
      <c r="F115" s="86">
        <f>MGB!F8+VKGB!F8</f>
        <v>29569618</v>
      </c>
      <c r="G115" s="91">
        <f t="shared" ref="G115:G136" si="53">E115/C115*100</f>
        <v>46.850656946425474</v>
      </c>
      <c r="H115" s="91">
        <f t="shared" ref="H115:H136" si="54">F115/D115*100</f>
        <v>50.862120642070927</v>
      </c>
      <c r="I115" s="86">
        <f>MGB!I8+VKGB!I8</f>
        <v>705401</v>
      </c>
      <c r="J115" s="86">
        <f>MGB!J8+VKGB!J8</f>
        <v>66248131</v>
      </c>
    </row>
    <row r="116" spans="1:10" x14ac:dyDescent="0.25">
      <c r="A116" s="29" t="s">
        <v>12</v>
      </c>
      <c r="B116" s="31" t="s">
        <v>13</v>
      </c>
      <c r="C116" s="51">
        <f>MGB!C9+VKGB!C9</f>
        <v>633795</v>
      </c>
      <c r="D116" s="51">
        <f>MGB!D9+VKGB!D9</f>
        <v>54488429</v>
      </c>
      <c r="E116" s="51">
        <f>MGB!E9+VKGB!E9</f>
        <v>310172</v>
      </c>
      <c r="F116" s="51">
        <f>MGB!F9+VKGB!F9</f>
        <v>29548036</v>
      </c>
      <c r="G116" s="91">
        <f t="shared" si="53"/>
        <v>48.938852468069328</v>
      </c>
      <c r="H116" s="91">
        <f t="shared" si="54"/>
        <v>54.228093087433294</v>
      </c>
      <c r="I116" s="51">
        <f>MGB!I9+VKGB!I9</f>
        <v>705055</v>
      </c>
      <c r="J116" s="51">
        <f>MGB!J9+VKGB!J9</f>
        <v>65923093</v>
      </c>
    </row>
    <row r="117" spans="1:10" x14ac:dyDescent="0.25">
      <c r="A117" s="29" t="s">
        <v>14</v>
      </c>
      <c r="B117" s="31" t="s">
        <v>15</v>
      </c>
      <c r="C117" s="51">
        <f>MGB!C10+VKGB!C10</f>
        <v>16367</v>
      </c>
      <c r="D117" s="51">
        <f>MGB!D10+VKGB!D10</f>
        <v>2131065</v>
      </c>
      <c r="E117" s="51">
        <f>MGB!E10+VKGB!E10</f>
        <v>230</v>
      </c>
      <c r="F117" s="51">
        <f>MGB!F10+VKGB!F10</f>
        <v>21582</v>
      </c>
      <c r="G117" s="91">
        <f t="shared" si="53"/>
        <v>1.4052666951793242</v>
      </c>
      <c r="H117" s="91">
        <f t="shared" si="54"/>
        <v>1.0127330700846759</v>
      </c>
      <c r="I117" s="51">
        <f>MGB!I10+VKGB!I10</f>
        <v>346</v>
      </c>
      <c r="J117" s="51">
        <f>MGB!J10+VKGB!J10</f>
        <v>325038</v>
      </c>
    </row>
    <row r="118" spans="1:10" x14ac:dyDescent="0.25">
      <c r="A118" s="29" t="s">
        <v>16</v>
      </c>
      <c r="B118" s="31" t="s">
        <v>17</v>
      </c>
      <c r="C118" s="51">
        <f>MGB!C11+VKGB!C11</f>
        <v>12373</v>
      </c>
      <c r="D118" s="51">
        <f>MGB!D11+VKGB!D11</f>
        <v>1517323</v>
      </c>
      <c r="E118" s="51">
        <f>MGB!E11+VKGB!E11</f>
        <v>0</v>
      </c>
      <c r="F118" s="51">
        <f>MGB!F11+VKGB!F11</f>
        <v>0</v>
      </c>
      <c r="G118" s="91">
        <f t="shared" si="53"/>
        <v>0</v>
      </c>
      <c r="H118" s="91">
        <f t="shared" si="54"/>
        <v>0</v>
      </c>
      <c r="I118" s="51">
        <f>MGB!I11+VKGB!I11</f>
        <v>0</v>
      </c>
      <c r="J118" s="51">
        <f>MGB!J11+VKGB!J11</f>
        <v>0</v>
      </c>
    </row>
    <row r="119" spans="1:10" ht="30" x14ac:dyDescent="0.25">
      <c r="A119" s="93"/>
      <c r="B119" s="94" t="s">
        <v>18</v>
      </c>
      <c r="C119" s="95">
        <f>MGB!C12+VKGB!C12</f>
        <v>297</v>
      </c>
      <c r="D119" s="95">
        <f>MGB!D12+VKGB!D12</f>
        <v>26941</v>
      </c>
      <c r="E119" s="95">
        <f>MGB!E12+VKGB!E12</f>
        <v>0</v>
      </c>
      <c r="F119" s="95">
        <f>MGB!F12+VKGB!F12</f>
        <v>0</v>
      </c>
      <c r="G119" s="91">
        <f t="shared" si="53"/>
        <v>0</v>
      </c>
      <c r="H119" s="91">
        <f t="shared" si="54"/>
        <v>0</v>
      </c>
      <c r="I119" s="95">
        <f>MGB!I12+VKGB!I12</f>
        <v>0</v>
      </c>
      <c r="J119" s="95">
        <f>MGB!J12+VKGB!J12</f>
        <v>0</v>
      </c>
    </row>
    <row r="120" spans="1:10" ht="30" x14ac:dyDescent="0.25">
      <c r="A120" s="93"/>
      <c r="B120" s="94" t="s">
        <v>19</v>
      </c>
      <c r="C120" s="95">
        <f>MGB!C13+VKGB!C13</f>
        <v>48077</v>
      </c>
      <c r="D120" s="95">
        <f>MGB!D13+VKGB!D13</f>
        <v>4946576</v>
      </c>
      <c r="E120" s="95">
        <f>MGB!E13+VKGB!E13</f>
        <v>182690</v>
      </c>
      <c r="F120" s="95">
        <f>MGB!F13+VKGB!F13</f>
        <v>15401760</v>
      </c>
      <c r="G120" s="91">
        <f t="shared" si="53"/>
        <v>379.99459200865277</v>
      </c>
      <c r="H120" s="91">
        <f t="shared" si="54"/>
        <v>311.36204113714211</v>
      </c>
      <c r="I120" s="95">
        <f>MGB!I13+VKGB!I13</f>
        <v>511133</v>
      </c>
      <c r="J120" s="95">
        <f>MGB!J13+VKGB!J13</f>
        <v>43978773</v>
      </c>
    </row>
    <row r="121" spans="1:10" x14ac:dyDescent="0.25">
      <c r="A121" s="84" t="s">
        <v>20</v>
      </c>
      <c r="B121" s="87" t="s">
        <v>21</v>
      </c>
      <c r="C121" s="86">
        <f>MGB!C14+VKGB!C14</f>
        <v>56698</v>
      </c>
      <c r="D121" s="86">
        <f>MGB!D14+VKGB!D14</f>
        <v>18381962</v>
      </c>
      <c r="E121" s="86">
        <f>MGB!E14+VKGB!E14</f>
        <v>3479</v>
      </c>
      <c r="F121" s="86">
        <f>MGB!F14+VKGB!F14</f>
        <v>1796273</v>
      </c>
      <c r="G121" s="91">
        <f t="shared" si="53"/>
        <v>6.1360189071924935</v>
      </c>
      <c r="H121" s="91">
        <f t="shared" si="54"/>
        <v>9.771932941652258</v>
      </c>
      <c r="I121" s="86">
        <f>MGB!I14+VKGB!I14</f>
        <v>78531</v>
      </c>
      <c r="J121" s="86">
        <f>MGB!J14+VKGB!J14</f>
        <v>15552125</v>
      </c>
    </row>
    <row r="122" spans="1:10" ht="30" x14ac:dyDescent="0.25">
      <c r="A122" s="29" t="s">
        <v>22</v>
      </c>
      <c r="B122" s="31" t="s">
        <v>23</v>
      </c>
      <c r="C122" s="51">
        <f>MGB!C15+VKGB!C15</f>
        <v>26240</v>
      </c>
      <c r="D122" s="51">
        <f>MGB!D15+VKGB!D15</f>
        <v>6653855</v>
      </c>
      <c r="E122" s="51">
        <f>MGB!E15+VKGB!E15</f>
        <v>3447</v>
      </c>
      <c r="F122" s="51">
        <f>MGB!F15+VKGB!F15</f>
        <v>1578009</v>
      </c>
      <c r="G122" s="91">
        <f t="shared" si="53"/>
        <v>13.13643292682927</v>
      </c>
      <c r="H122" s="91">
        <f t="shared" si="54"/>
        <v>23.715710666974257</v>
      </c>
      <c r="I122" s="51">
        <f>MGB!I15+VKGB!I15</f>
        <v>77993</v>
      </c>
      <c r="J122" s="51">
        <f>MGB!J15+VKGB!J15</f>
        <v>13052219</v>
      </c>
    </row>
    <row r="123" spans="1:10" x14ac:dyDescent="0.25">
      <c r="A123" s="29" t="s">
        <v>24</v>
      </c>
      <c r="B123" s="32" t="s">
        <v>25</v>
      </c>
      <c r="C123" s="51">
        <f>MGB!C16+VKGB!C16</f>
        <v>14768</v>
      </c>
      <c r="D123" s="51">
        <f>MGB!D16+VKGB!D16</f>
        <v>5553552</v>
      </c>
      <c r="E123" s="51">
        <f>MGB!E16+VKGB!E16</f>
        <v>18</v>
      </c>
      <c r="F123" s="51">
        <f>MGB!F16+VKGB!F16</f>
        <v>213877</v>
      </c>
      <c r="G123" s="91">
        <f t="shared" si="53"/>
        <v>0.1218851570964247</v>
      </c>
      <c r="H123" s="91">
        <f t="shared" si="54"/>
        <v>3.8511748877115046</v>
      </c>
      <c r="I123" s="51">
        <f>MGB!I16+VKGB!I16</f>
        <v>127</v>
      </c>
      <c r="J123" s="51">
        <f>MGB!J16+VKGB!J16</f>
        <v>960821</v>
      </c>
    </row>
    <row r="124" spans="1:10" x14ac:dyDescent="0.25">
      <c r="A124" s="29" t="s">
        <v>26</v>
      </c>
      <c r="B124" s="32" t="s">
        <v>27</v>
      </c>
      <c r="C124" s="51">
        <f>MGB!C17+VKGB!C17</f>
        <v>8188</v>
      </c>
      <c r="D124" s="51">
        <f>MGB!D17+VKGB!D17</f>
        <v>3539053</v>
      </c>
      <c r="E124" s="51">
        <f>MGB!E17+VKGB!E17</f>
        <v>0</v>
      </c>
      <c r="F124" s="51">
        <f>MGB!F17+VKGB!F17</f>
        <v>0</v>
      </c>
      <c r="G124" s="91">
        <f t="shared" si="53"/>
        <v>0</v>
      </c>
      <c r="H124" s="91">
        <f t="shared" si="54"/>
        <v>0</v>
      </c>
      <c r="I124" s="51">
        <f>MGB!I17+VKGB!I17</f>
        <v>12</v>
      </c>
      <c r="J124" s="51">
        <f>MGB!J17+VKGB!J17</f>
        <v>1438202</v>
      </c>
    </row>
    <row r="125" spans="1:10" ht="30" x14ac:dyDescent="0.25">
      <c r="A125" s="29" t="s">
        <v>28</v>
      </c>
      <c r="B125" s="32" t="s">
        <v>29</v>
      </c>
      <c r="C125" s="51">
        <f>MGB!C18+VKGB!C18</f>
        <v>7502</v>
      </c>
      <c r="D125" s="51">
        <f>MGB!D18+VKGB!D18</f>
        <v>2635502</v>
      </c>
      <c r="E125" s="51">
        <f>MGB!E18+VKGB!E18</f>
        <v>14</v>
      </c>
      <c r="F125" s="51">
        <f>MGB!F18+VKGB!F18</f>
        <v>4387</v>
      </c>
      <c r="G125" s="91">
        <f t="shared" si="53"/>
        <v>0.18661690215942417</v>
      </c>
      <c r="H125" s="91">
        <f t="shared" si="54"/>
        <v>0.16645785129360555</v>
      </c>
      <c r="I125" s="51">
        <f>MGB!I18+VKGB!I18</f>
        <v>399</v>
      </c>
      <c r="J125" s="51">
        <f>MGB!J18+VKGB!J18</f>
        <v>100883</v>
      </c>
    </row>
    <row r="126" spans="1:10" ht="30" x14ac:dyDescent="0.25">
      <c r="A126" s="93"/>
      <c r="B126" s="96" t="s">
        <v>30</v>
      </c>
      <c r="C126" s="95">
        <f>MGB!C19+VKGB!C19</f>
        <v>215</v>
      </c>
      <c r="D126" s="95">
        <f>MGB!D19+VKGB!D19</f>
        <v>36775</v>
      </c>
      <c r="E126" s="95">
        <f>MGB!E19+VKGB!E19</f>
        <v>0</v>
      </c>
      <c r="F126" s="95">
        <f>MGB!F19+VKGB!F19</f>
        <v>0</v>
      </c>
      <c r="G126" s="91">
        <f t="shared" si="53"/>
        <v>0</v>
      </c>
      <c r="H126" s="91">
        <f t="shared" si="54"/>
        <v>0</v>
      </c>
      <c r="I126" s="95">
        <f>MGB!I19+VKGB!I19</f>
        <v>0</v>
      </c>
      <c r="J126" s="95">
        <f>MGB!J19+VKGB!J19</f>
        <v>0</v>
      </c>
    </row>
    <row r="127" spans="1:10" x14ac:dyDescent="0.25">
      <c r="A127" s="29" t="s">
        <v>31</v>
      </c>
      <c r="B127" s="31" t="s">
        <v>32</v>
      </c>
      <c r="C127" s="51">
        <f>MGB!C20+VKGB!C20</f>
        <v>1785</v>
      </c>
      <c r="D127" s="51">
        <f>MGB!D20+VKGB!D20</f>
        <v>279015</v>
      </c>
      <c r="E127" s="51">
        <f>MGB!E20+VKGB!E20</f>
        <v>0</v>
      </c>
      <c r="F127" s="51">
        <f>MGB!F20+VKGB!F20</f>
        <v>0</v>
      </c>
      <c r="G127" s="91">
        <f t="shared" si="53"/>
        <v>0</v>
      </c>
      <c r="H127" s="91">
        <f t="shared" si="54"/>
        <v>0</v>
      </c>
      <c r="I127" s="51">
        <f>MGB!I20+VKGB!I20</f>
        <v>0</v>
      </c>
      <c r="J127" s="51">
        <f>MGB!J20+VKGB!J20</f>
        <v>0</v>
      </c>
    </row>
    <row r="128" spans="1:10" x14ac:dyDescent="0.25">
      <c r="A128" s="29" t="s">
        <v>33</v>
      </c>
      <c r="B128" s="31" t="s">
        <v>34</v>
      </c>
      <c r="C128" s="51">
        <f>MGB!C21+VKGB!C21</f>
        <v>7297</v>
      </c>
      <c r="D128" s="51">
        <f>MGB!D21+VKGB!D21</f>
        <v>1513846</v>
      </c>
      <c r="E128" s="51">
        <f>MGB!E21+VKGB!E21</f>
        <v>98</v>
      </c>
      <c r="F128" s="51">
        <f>MGB!F21+VKGB!F21</f>
        <v>7961</v>
      </c>
      <c r="G128" s="91">
        <f t="shared" si="53"/>
        <v>1.3430176784980128</v>
      </c>
      <c r="H128" s="91">
        <f t="shared" si="54"/>
        <v>0.52587911848365021</v>
      </c>
      <c r="I128" s="51">
        <f>MGB!I21+VKGB!I21</f>
        <v>2577</v>
      </c>
      <c r="J128" s="51">
        <f>MGB!J21+VKGB!J21</f>
        <v>581783</v>
      </c>
    </row>
    <row r="129" spans="1:10" x14ac:dyDescent="0.25">
      <c r="A129" s="29" t="s">
        <v>35</v>
      </c>
      <c r="B129" s="31" t="s">
        <v>36</v>
      </c>
      <c r="C129" s="51">
        <f>MGB!C22+VKGB!C22</f>
        <v>7240</v>
      </c>
      <c r="D129" s="51">
        <f>MGB!D22+VKGB!D22</f>
        <v>5765733</v>
      </c>
      <c r="E129" s="51">
        <f>MGB!E22+VKGB!E22</f>
        <v>172430</v>
      </c>
      <c r="F129" s="51">
        <f>MGB!F22+VKGB!F22</f>
        <v>13827757</v>
      </c>
      <c r="G129" s="91">
        <f t="shared" si="53"/>
        <v>2381.6298342541436</v>
      </c>
      <c r="H129" s="91">
        <f t="shared" si="54"/>
        <v>239.82652335791479</v>
      </c>
      <c r="I129" s="51">
        <f>MGB!I22+VKGB!I22</f>
        <v>20346</v>
      </c>
      <c r="J129" s="51">
        <f>MGB!J22+VKGB!J22</f>
        <v>14429322</v>
      </c>
    </row>
    <row r="130" spans="1:10" x14ac:dyDescent="0.25">
      <c r="A130" s="29" t="s">
        <v>37</v>
      </c>
      <c r="B130" s="31" t="s">
        <v>38</v>
      </c>
      <c r="C130" s="51">
        <f>MGB!C23+VKGB!C23</f>
        <v>5361</v>
      </c>
      <c r="D130" s="51">
        <f>MGB!D23+VKGB!D23</f>
        <v>801089</v>
      </c>
      <c r="E130" s="51">
        <f>MGB!E23+VKGB!E23</f>
        <v>0</v>
      </c>
      <c r="F130" s="51">
        <f>MGB!F23+VKGB!F23</f>
        <v>0</v>
      </c>
      <c r="G130" s="91">
        <f t="shared" si="53"/>
        <v>0</v>
      </c>
      <c r="H130" s="91">
        <f t="shared" si="54"/>
        <v>0</v>
      </c>
      <c r="I130" s="51">
        <f>MGB!I23+VKGB!I23</f>
        <v>0</v>
      </c>
      <c r="J130" s="51">
        <f>MGB!J23+VKGB!J23</f>
        <v>0</v>
      </c>
    </row>
    <row r="131" spans="1:10" x14ac:dyDescent="0.25">
      <c r="A131" s="29" t="s">
        <v>39</v>
      </c>
      <c r="B131" s="31" t="s">
        <v>40</v>
      </c>
      <c r="C131" s="51">
        <f>MGB!C24+VKGB!C24</f>
        <v>4951</v>
      </c>
      <c r="D131" s="51">
        <f>MGB!D24+VKGB!D24</f>
        <v>875028</v>
      </c>
      <c r="E131" s="51">
        <f>MGB!E24+VKGB!E24</f>
        <v>19</v>
      </c>
      <c r="F131" s="51">
        <f>MGB!F24+VKGB!F24</f>
        <v>4278</v>
      </c>
      <c r="G131" s="91">
        <f t="shared" si="53"/>
        <v>0.38376085639264795</v>
      </c>
      <c r="H131" s="91">
        <f t="shared" si="54"/>
        <v>0.48889864095777508</v>
      </c>
      <c r="I131" s="51">
        <f>MGB!I24+VKGB!I24</f>
        <v>2</v>
      </c>
      <c r="J131" s="51">
        <f>MGB!J24+VKGB!J24</f>
        <v>271</v>
      </c>
    </row>
    <row r="132" spans="1:10" x14ac:dyDescent="0.25">
      <c r="A132" s="29" t="s">
        <v>41</v>
      </c>
      <c r="B132" s="31" t="s">
        <v>42</v>
      </c>
      <c r="C132" s="51">
        <f>MGB!C25+VKGB!C25</f>
        <v>20462</v>
      </c>
      <c r="D132" s="51">
        <f>MGB!D25+VKGB!D25</f>
        <v>3168250</v>
      </c>
      <c r="E132" s="51">
        <f>MGB!E25+VKGB!E25</f>
        <v>3067</v>
      </c>
      <c r="F132" s="51">
        <f>MGB!F25+VKGB!F25</f>
        <v>1293786</v>
      </c>
      <c r="G132" s="91">
        <f t="shared" si="53"/>
        <v>14.988759652037926</v>
      </c>
      <c r="H132" s="91">
        <f t="shared" si="54"/>
        <v>40.835982008995501</v>
      </c>
      <c r="I132" s="51">
        <f>MGB!I25+VKGB!I25</f>
        <v>68093</v>
      </c>
      <c r="J132" s="51">
        <f>MGB!J25+VKGB!J25</f>
        <v>10324157</v>
      </c>
    </row>
    <row r="133" spans="1:10" ht="30" x14ac:dyDescent="0.25">
      <c r="A133" s="93"/>
      <c r="B133" s="97" t="s">
        <v>43</v>
      </c>
      <c r="C133" s="95">
        <f>MGB!C26+VKGB!C26</f>
        <v>783</v>
      </c>
      <c r="D133" s="95">
        <f>MGB!D26+VKGB!D26</f>
        <v>129404</v>
      </c>
      <c r="E133" s="95">
        <f>MGB!E26+VKGB!E26</f>
        <v>0</v>
      </c>
      <c r="F133" s="95">
        <f>MGB!F26+VKGB!F26</f>
        <v>0</v>
      </c>
      <c r="G133" s="91">
        <f t="shared" si="53"/>
        <v>0</v>
      </c>
      <c r="H133" s="91">
        <f t="shared" si="54"/>
        <v>0</v>
      </c>
      <c r="I133" s="95">
        <f>MGB!I26+VKGB!I26</f>
        <v>0</v>
      </c>
      <c r="J133" s="95">
        <f>MGB!J26+VKGB!J26</f>
        <v>0</v>
      </c>
    </row>
    <row r="134" spans="1:10" ht="30" x14ac:dyDescent="0.25">
      <c r="A134" s="84">
        <v>2</v>
      </c>
      <c r="B134" s="85" t="s">
        <v>44</v>
      </c>
      <c r="C134" s="86">
        <f>MGB!C27+VKGB!C27</f>
        <v>766329</v>
      </c>
      <c r="D134" s="86">
        <f>MGB!D27+VKGB!D27</f>
        <v>88921740</v>
      </c>
      <c r="E134" s="86">
        <f>MGB!E27+VKGB!E27</f>
        <v>489495</v>
      </c>
      <c r="F134" s="86">
        <f>MGB!F27+VKGB!F27</f>
        <v>46499673</v>
      </c>
      <c r="G134" s="91">
        <f t="shared" si="53"/>
        <v>63.87530681991678</v>
      </c>
      <c r="H134" s="91">
        <f t="shared" si="54"/>
        <v>52.29280601121841</v>
      </c>
      <c r="I134" s="86">
        <f>MGB!I27+VKGB!I27</f>
        <v>874950</v>
      </c>
      <c r="J134" s="86">
        <f>MGB!J27+VKGB!J27</f>
        <v>107135789</v>
      </c>
    </row>
    <row r="135" spans="1:10" x14ac:dyDescent="0.25">
      <c r="A135" s="29">
        <v>3</v>
      </c>
      <c r="B135" s="34" t="s">
        <v>45</v>
      </c>
      <c r="C135" s="51">
        <f>MGB!C28+VKGB!C28</f>
        <v>107505</v>
      </c>
      <c r="D135" s="51">
        <f>MGB!D28+VKGB!D28</f>
        <v>12437156</v>
      </c>
      <c r="E135" s="51">
        <f>MGB!E28+VKGB!E28</f>
        <v>203387</v>
      </c>
      <c r="F135" s="51">
        <f>MGB!F28+VKGB!F28</f>
        <v>14615263</v>
      </c>
      <c r="G135" s="91">
        <f t="shared" si="53"/>
        <v>189.18840984140272</v>
      </c>
      <c r="H135" s="91">
        <f t="shared" si="54"/>
        <v>117.51290246741297</v>
      </c>
      <c r="I135" s="51">
        <f>MGB!I28+VKGB!I28</f>
        <v>685462</v>
      </c>
      <c r="J135" s="51">
        <f>MGB!J28+VKGB!J28</f>
        <v>59704789</v>
      </c>
    </row>
    <row r="136" spans="1:10" ht="30" x14ac:dyDescent="0.25">
      <c r="A136" s="93"/>
      <c r="B136" s="98" t="s">
        <v>46</v>
      </c>
      <c r="C136" s="95">
        <f>MGB!C29+VKGB!C29</f>
        <v>2864</v>
      </c>
      <c r="D136" s="95">
        <f>MGB!D29+VKGB!D29</f>
        <v>334273</v>
      </c>
      <c r="E136" s="95">
        <f>MGB!E29+VKGB!E29</f>
        <v>36327</v>
      </c>
      <c r="F136" s="95">
        <f>MGB!F29+VKGB!F29</f>
        <v>1567683</v>
      </c>
      <c r="G136" s="91">
        <f t="shared" si="53"/>
        <v>1268.4008379888269</v>
      </c>
      <c r="H136" s="91">
        <f t="shared" si="54"/>
        <v>468.9828373814218</v>
      </c>
      <c r="I136" s="95">
        <f>MGB!I29+VKGB!I29</f>
        <v>102121</v>
      </c>
      <c r="J136" s="95">
        <f>MGB!J29+VKGB!J29</f>
        <v>6028700.7400000002</v>
      </c>
    </row>
    <row r="137" spans="1:10" x14ac:dyDescent="0.25">
      <c r="A137" s="33">
        <v>4</v>
      </c>
      <c r="B137" s="80" t="s">
        <v>68</v>
      </c>
      <c r="C137" s="193"/>
      <c r="D137" s="193"/>
      <c r="E137" s="193"/>
      <c r="F137" s="193"/>
      <c r="G137" s="193"/>
      <c r="H137" s="193"/>
      <c r="I137" s="193"/>
      <c r="J137" s="193"/>
    </row>
    <row r="138" spans="1:10" x14ac:dyDescent="0.25">
      <c r="A138" s="29" t="s">
        <v>48</v>
      </c>
      <c r="B138" s="32" t="s">
        <v>49</v>
      </c>
      <c r="C138" s="51">
        <f>MGB!C31+VKGB!C31</f>
        <v>2</v>
      </c>
      <c r="D138" s="51">
        <f>MGB!D31+VKGB!D31</f>
        <v>2000</v>
      </c>
      <c r="E138" s="51">
        <f>MGB!E31+VKGB!E31</f>
        <v>3506</v>
      </c>
      <c r="F138" s="51">
        <f>MGB!F31+VKGB!F31</f>
        <v>764385</v>
      </c>
      <c r="G138" s="91">
        <f t="shared" ref="G138:G144" si="55">E138/C138*100</f>
        <v>175300</v>
      </c>
      <c r="H138" s="91">
        <f t="shared" ref="H138:H144" si="56">F138/D138*100</f>
        <v>38219.25</v>
      </c>
      <c r="I138" s="51">
        <f>MGB!I31+VKGB!I31</f>
        <v>0</v>
      </c>
      <c r="J138" s="51">
        <f>MGB!J31+VKGB!J31</f>
        <v>0</v>
      </c>
    </row>
    <row r="139" spans="1:10" x14ac:dyDescent="0.25">
      <c r="A139" s="29" t="s">
        <v>50</v>
      </c>
      <c r="B139" s="32" t="s">
        <v>34</v>
      </c>
      <c r="C139" s="51">
        <f>MGB!C32+VKGB!C32</f>
        <v>1</v>
      </c>
      <c r="D139" s="51">
        <f>MGB!D32+VKGB!D32</f>
        <v>2000</v>
      </c>
      <c r="E139" s="51">
        <f>MGB!E32+VKGB!E32</f>
        <v>4</v>
      </c>
      <c r="F139" s="51">
        <f>MGB!F32+VKGB!F32</f>
        <v>1443</v>
      </c>
      <c r="G139" s="91">
        <f t="shared" si="55"/>
        <v>400</v>
      </c>
      <c r="H139" s="91">
        <f t="shared" si="56"/>
        <v>72.150000000000006</v>
      </c>
      <c r="I139" s="51">
        <f>MGB!I32+VKGB!I32</f>
        <v>23</v>
      </c>
      <c r="J139" s="51">
        <f>MGB!J32+VKGB!J32</f>
        <v>23461</v>
      </c>
    </row>
    <row r="140" spans="1:10" x14ac:dyDescent="0.25">
      <c r="A140" s="29" t="s">
        <v>51</v>
      </c>
      <c r="B140" s="32" t="s">
        <v>52</v>
      </c>
      <c r="C140" s="51">
        <f>MGB!C33+VKGB!C33</f>
        <v>6411</v>
      </c>
      <c r="D140" s="51">
        <f>MGB!D33+VKGB!D33</f>
        <v>3581616</v>
      </c>
      <c r="E140" s="51">
        <f>MGB!E33+VKGB!E33</f>
        <v>256</v>
      </c>
      <c r="F140" s="51">
        <f>MGB!F33+VKGB!F33</f>
        <v>713702</v>
      </c>
      <c r="G140" s="91">
        <f t="shared" si="55"/>
        <v>3.9931367961316488</v>
      </c>
      <c r="H140" s="91">
        <f t="shared" si="56"/>
        <v>19.926815158297259</v>
      </c>
      <c r="I140" s="51">
        <f>MGB!I33+VKGB!I33</f>
        <v>1386</v>
      </c>
      <c r="J140" s="51">
        <f>MGB!J33+VKGB!J33</f>
        <v>4034455</v>
      </c>
    </row>
    <row r="141" spans="1:10" x14ac:dyDescent="0.25">
      <c r="A141" s="29" t="s">
        <v>53</v>
      </c>
      <c r="B141" s="32" t="s">
        <v>54</v>
      </c>
      <c r="C141" s="51">
        <f>MGB!C34+VKGB!C34</f>
        <v>163</v>
      </c>
      <c r="D141" s="51">
        <f>MGB!D34+VKGB!D34</f>
        <v>58937</v>
      </c>
      <c r="E141" s="51">
        <f>MGB!E34+VKGB!E34</f>
        <v>133</v>
      </c>
      <c r="F141" s="51">
        <f>MGB!F34+VKGB!F34</f>
        <v>142376</v>
      </c>
      <c r="G141" s="91">
        <f t="shared" si="55"/>
        <v>81.595092024539866</v>
      </c>
      <c r="H141" s="91">
        <f t="shared" si="56"/>
        <v>241.5732052870014</v>
      </c>
      <c r="I141" s="51">
        <f>MGB!I34+VKGB!I34</f>
        <v>3095</v>
      </c>
      <c r="J141" s="51">
        <f>MGB!J34+VKGB!J34</f>
        <v>402432</v>
      </c>
    </row>
    <row r="142" spans="1:10" x14ac:dyDescent="0.25">
      <c r="A142" s="29" t="s">
        <v>55</v>
      </c>
      <c r="B142" s="32" t="s">
        <v>42</v>
      </c>
      <c r="C142" s="51">
        <f>MGB!C35+VKGB!C35</f>
        <v>41190</v>
      </c>
      <c r="D142" s="51">
        <f>MGB!D35+VKGB!D35</f>
        <v>9752012</v>
      </c>
      <c r="E142" s="51">
        <f>MGB!E35+VKGB!E35</f>
        <v>6053</v>
      </c>
      <c r="F142" s="51">
        <f>MGB!F35+VKGB!F35</f>
        <v>1254049</v>
      </c>
      <c r="G142" s="91">
        <f t="shared" si="55"/>
        <v>14.695314396698228</v>
      </c>
      <c r="H142" s="91">
        <f t="shared" si="56"/>
        <v>12.859387375651302</v>
      </c>
      <c r="I142" s="51">
        <f>MGB!I35+VKGB!I35</f>
        <v>31503</v>
      </c>
      <c r="J142" s="51">
        <f>MGB!J35+VKGB!J35</f>
        <v>6738452</v>
      </c>
    </row>
    <row r="143" spans="1:10" ht="30" x14ac:dyDescent="0.25">
      <c r="A143" s="84">
        <v>5</v>
      </c>
      <c r="B143" s="88" t="s">
        <v>56</v>
      </c>
      <c r="C143" s="86">
        <f>MGB!C36+VKGB!C36</f>
        <v>47767</v>
      </c>
      <c r="D143" s="86">
        <f>MGB!D36+VKGB!D36</f>
        <v>13396565</v>
      </c>
      <c r="E143" s="86">
        <f>MGB!E36+VKGB!E36</f>
        <v>9952</v>
      </c>
      <c r="F143" s="86">
        <f>MGB!F36+VKGB!F36</f>
        <v>2875955</v>
      </c>
      <c r="G143" s="91">
        <f t="shared" si="55"/>
        <v>20.83446731006762</v>
      </c>
      <c r="H143" s="91">
        <f t="shared" si="56"/>
        <v>21.467853886425363</v>
      </c>
      <c r="I143" s="86">
        <f>MGB!I36+VKGB!I36</f>
        <v>36007</v>
      </c>
      <c r="J143" s="86">
        <f>MGB!J36+VKGB!J36</f>
        <v>11198800</v>
      </c>
    </row>
    <row r="144" spans="1:10" x14ac:dyDescent="0.25">
      <c r="A144" s="84"/>
      <c r="B144" s="89" t="s">
        <v>57</v>
      </c>
      <c r="C144" s="86">
        <f>MGB!C37+VKGB!C37</f>
        <v>814096</v>
      </c>
      <c r="D144" s="86">
        <f>MGB!D37+VKGB!D37</f>
        <v>102318305</v>
      </c>
      <c r="E144" s="86">
        <f>MGB!E37+VKGB!E37</f>
        <v>499447</v>
      </c>
      <c r="F144" s="86">
        <f>MGB!F37+VKGB!F37</f>
        <v>49375628</v>
      </c>
      <c r="G144" s="91">
        <f t="shared" si="55"/>
        <v>61.349889939270064</v>
      </c>
      <c r="H144" s="91">
        <f t="shared" si="56"/>
        <v>48.256886194508404</v>
      </c>
      <c r="I144" s="86">
        <f>MGB!I37+VKGB!I37</f>
        <v>910957</v>
      </c>
      <c r="J144" s="86">
        <f>MGB!J37+VKGB!J37</f>
        <v>118334589</v>
      </c>
    </row>
    <row r="145" spans="1:10" x14ac:dyDescent="0.25">
      <c r="A145" s="198"/>
      <c r="B145" s="198"/>
      <c r="C145" s="198"/>
      <c r="D145" s="198"/>
      <c r="E145" s="198"/>
      <c r="F145" s="198"/>
      <c r="G145" s="198"/>
      <c r="H145" s="198"/>
      <c r="I145" s="198"/>
      <c r="J145" s="198"/>
    </row>
    <row r="146" spans="1:10" x14ac:dyDescent="0.25">
      <c r="A146" s="196" t="s">
        <v>60</v>
      </c>
      <c r="B146" s="196"/>
      <c r="C146" s="196"/>
      <c r="D146" s="196"/>
      <c r="E146" s="196"/>
      <c r="F146" s="196"/>
      <c r="G146" s="196"/>
      <c r="H146" s="196"/>
      <c r="I146" s="196"/>
      <c r="J146" s="196"/>
    </row>
    <row r="147" spans="1:10" ht="31.5" customHeight="1" x14ac:dyDescent="0.25">
      <c r="A147" s="192" t="s">
        <v>1</v>
      </c>
      <c r="B147" s="188" t="s">
        <v>2</v>
      </c>
      <c r="C147" s="188" t="s">
        <v>3</v>
      </c>
      <c r="D147" s="188"/>
      <c r="E147" s="188" t="s">
        <v>4</v>
      </c>
      <c r="F147" s="188"/>
      <c r="G147" s="188" t="s">
        <v>5</v>
      </c>
      <c r="H147" s="188"/>
      <c r="I147" s="188" t="s">
        <v>6</v>
      </c>
      <c r="J147" s="188"/>
    </row>
    <row r="148" spans="1:10" x14ac:dyDescent="0.25">
      <c r="A148" s="192"/>
      <c r="B148" s="188"/>
      <c r="C148" s="29" t="s">
        <v>7</v>
      </c>
      <c r="D148" s="29" t="s">
        <v>8</v>
      </c>
      <c r="E148" s="29" t="s">
        <v>7</v>
      </c>
      <c r="F148" s="29" t="s">
        <v>8</v>
      </c>
      <c r="G148" s="29" t="s">
        <v>7</v>
      </c>
      <c r="H148" s="29" t="s">
        <v>8</v>
      </c>
      <c r="I148" s="29" t="s">
        <v>7</v>
      </c>
      <c r="J148" s="79" t="s">
        <v>8</v>
      </c>
    </row>
    <row r="149" spans="1:10" x14ac:dyDescent="0.25">
      <c r="A149" s="33">
        <v>1</v>
      </c>
      <c r="B149" s="80" t="s">
        <v>67</v>
      </c>
      <c r="C149" s="193"/>
      <c r="D149" s="193"/>
      <c r="E149" s="193"/>
      <c r="F149" s="193"/>
      <c r="G149" s="193"/>
      <c r="H149" s="193"/>
      <c r="I149" s="193"/>
      <c r="J149" s="193"/>
    </row>
    <row r="150" spans="1:10" x14ac:dyDescent="0.25">
      <c r="A150" s="84" t="s">
        <v>10</v>
      </c>
      <c r="B150" s="85" t="s">
        <v>11</v>
      </c>
      <c r="C150" s="86">
        <f>SUM(AU:Utkarsh!C8)</f>
        <v>72766</v>
      </c>
      <c r="D150" s="86">
        <f>SUM(AU:Utkarsh!D8)</f>
        <v>7664392</v>
      </c>
      <c r="E150" s="86">
        <f>SUM(AU:Utkarsh!E8)</f>
        <v>101895</v>
      </c>
      <c r="F150" s="86">
        <f>SUM(AU:Utkarsh!F8)</f>
        <v>4980100</v>
      </c>
      <c r="G150" s="91">
        <f t="shared" ref="G150:G171" si="57">E150/C150*100</f>
        <v>140.03105846136933</v>
      </c>
      <c r="H150" s="91">
        <f t="shared" ref="H150:H171" si="58">F150/D150*100</f>
        <v>64.97710451135589</v>
      </c>
      <c r="I150" s="86">
        <f>SUM(AU:Utkarsh!I8)</f>
        <v>714548</v>
      </c>
      <c r="J150" s="86">
        <f>SUM(AU:Utkarsh!J8)</f>
        <v>30663943</v>
      </c>
    </row>
    <row r="151" spans="1:10" x14ac:dyDescent="0.25">
      <c r="A151" s="29" t="s">
        <v>12</v>
      </c>
      <c r="B151" s="31" t="s">
        <v>13</v>
      </c>
      <c r="C151" s="51">
        <f>SUM(AU:Utkarsh!C9)</f>
        <v>58682</v>
      </c>
      <c r="D151" s="51">
        <f>SUM(AU:Utkarsh!D9)</f>
        <v>5892735</v>
      </c>
      <c r="E151" s="51">
        <f>SUM(AU:Utkarsh!E9)</f>
        <v>100870</v>
      </c>
      <c r="F151" s="51">
        <f>SUM(AU:Utkarsh!F9)</f>
        <v>4840197</v>
      </c>
      <c r="G151" s="91">
        <f t="shared" si="57"/>
        <v>171.8925735319178</v>
      </c>
      <c r="H151" s="91">
        <f t="shared" si="58"/>
        <v>82.138378868216549</v>
      </c>
      <c r="I151" s="51">
        <f>SUM(AU:Utkarsh!I9)</f>
        <v>701902</v>
      </c>
      <c r="J151" s="51">
        <f>SUM(AU:Utkarsh!J9)</f>
        <v>28701347</v>
      </c>
    </row>
    <row r="152" spans="1:10" x14ac:dyDescent="0.25">
      <c r="A152" s="29" t="s">
        <v>14</v>
      </c>
      <c r="B152" s="31" t="s">
        <v>15</v>
      </c>
      <c r="C152" s="51">
        <f>SUM(AU:Utkarsh!C10)</f>
        <v>8541</v>
      </c>
      <c r="D152" s="51">
        <f>SUM(AU:Utkarsh!D10)</f>
        <v>969506</v>
      </c>
      <c r="E152" s="51">
        <f>SUM(AU:Utkarsh!E10)</f>
        <v>20</v>
      </c>
      <c r="F152" s="51">
        <f>SUM(AU:Utkarsh!F10)</f>
        <v>819</v>
      </c>
      <c r="G152" s="91">
        <f t="shared" si="57"/>
        <v>0.23416461772626157</v>
      </c>
      <c r="H152" s="91">
        <f t="shared" si="58"/>
        <v>8.4476011494513698E-2</v>
      </c>
      <c r="I152" s="51">
        <f>SUM(AU:Utkarsh!I10)</f>
        <v>215</v>
      </c>
      <c r="J152" s="51">
        <f>SUM(AU:Utkarsh!J10)</f>
        <v>305238</v>
      </c>
    </row>
    <row r="153" spans="1:10" x14ac:dyDescent="0.25">
      <c r="A153" s="29" t="s">
        <v>16</v>
      </c>
      <c r="B153" s="31" t="s">
        <v>17</v>
      </c>
      <c r="C153" s="51">
        <f>SUM(AU:Utkarsh!C11)</f>
        <v>5543</v>
      </c>
      <c r="D153" s="51">
        <f>SUM(AU:Utkarsh!D11)</f>
        <v>802151</v>
      </c>
      <c r="E153" s="51">
        <f>SUM(AU:Utkarsh!E11)</f>
        <v>1005</v>
      </c>
      <c r="F153" s="51">
        <f>SUM(AU:Utkarsh!F11)</f>
        <v>139084</v>
      </c>
      <c r="G153" s="91">
        <f t="shared" si="57"/>
        <v>18.130976005773046</v>
      </c>
      <c r="H153" s="91">
        <f t="shared" si="58"/>
        <v>17.338880086168317</v>
      </c>
      <c r="I153" s="51">
        <f>SUM(AU:Utkarsh!I11)</f>
        <v>12431</v>
      </c>
      <c r="J153" s="51">
        <f>SUM(AU:Utkarsh!J11)</f>
        <v>1657358</v>
      </c>
    </row>
    <row r="154" spans="1:10" ht="30" x14ac:dyDescent="0.25">
      <c r="A154" s="93"/>
      <c r="B154" s="94" t="s">
        <v>18</v>
      </c>
      <c r="C154" s="95">
        <f>SUM(AU:Utkarsh!C12)</f>
        <v>252</v>
      </c>
      <c r="D154" s="95">
        <f>SUM(AU:Utkarsh!D12)</f>
        <v>21045</v>
      </c>
      <c r="E154" s="95">
        <f>SUM(AU:Utkarsh!E12)</f>
        <v>0</v>
      </c>
      <c r="F154" s="95">
        <f>SUM(AU:Utkarsh!F12)</f>
        <v>0</v>
      </c>
      <c r="G154" s="91">
        <f t="shared" si="57"/>
        <v>0</v>
      </c>
      <c r="H154" s="91">
        <f t="shared" si="58"/>
        <v>0</v>
      </c>
      <c r="I154" s="95">
        <f>SUM(AU:Utkarsh!I12)</f>
        <v>0</v>
      </c>
      <c r="J154" s="95">
        <f>SUM(AU:Utkarsh!J12)</f>
        <v>0</v>
      </c>
    </row>
    <row r="155" spans="1:10" ht="30" x14ac:dyDescent="0.25">
      <c r="A155" s="93"/>
      <c r="B155" s="94" t="s">
        <v>19</v>
      </c>
      <c r="C155" s="95">
        <f>SUM(AU:Utkarsh!C13)</f>
        <v>13476</v>
      </c>
      <c r="D155" s="95">
        <f>SUM(AU:Utkarsh!D13)</f>
        <v>1221764</v>
      </c>
      <c r="E155" s="95">
        <f>SUM(AU:Utkarsh!E13)</f>
        <v>0</v>
      </c>
      <c r="F155" s="95">
        <f>SUM(AU:Utkarsh!F13)</f>
        <v>0</v>
      </c>
      <c r="G155" s="91">
        <f t="shared" si="57"/>
        <v>0</v>
      </c>
      <c r="H155" s="91">
        <f t="shared" si="58"/>
        <v>0</v>
      </c>
      <c r="I155" s="95">
        <f>SUM(AU:Utkarsh!I13)</f>
        <v>0</v>
      </c>
      <c r="J155" s="95">
        <f>SUM(AU:Utkarsh!J13)</f>
        <v>0</v>
      </c>
    </row>
    <row r="156" spans="1:10" x14ac:dyDescent="0.25">
      <c r="A156" s="84" t="s">
        <v>20</v>
      </c>
      <c r="B156" s="87" t="s">
        <v>21</v>
      </c>
      <c r="C156" s="86">
        <f>SUM(AU:Utkarsh!C14)</f>
        <v>49769</v>
      </c>
      <c r="D156" s="86">
        <f>SUM(AU:Utkarsh!D14)</f>
        <v>20626839</v>
      </c>
      <c r="E156" s="86">
        <f>SUM(AU:Utkarsh!E14)</f>
        <v>21437</v>
      </c>
      <c r="F156" s="86">
        <f>SUM(AU:Utkarsh!F14)</f>
        <v>4106514</v>
      </c>
      <c r="G156" s="91">
        <f t="shared" si="57"/>
        <v>43.072997247282444</v>
      </c>
      <c r="H156" s="91">
        <f t="shared" si="58"/>
        <v>19.908595786295709</v>
      </c>
      <c r="I156" s="86">
        <f>SUM(AU:Utkarsh!I14)</f>
        <v>258589</v>
      </c>
      <c r="J156" s="86">
        <f>SUM(AU:Utkarsh!J14)</f>
        <v>41082606</v>
      </c>
    </row>
    <row r="157" spans="1:10" ht="30" x14ac:dyDescent="0.25">
      <c r="A157" s="29" t="s">
        <v>22</v>
      </c>
      <c r="B157" s="31" t="s">
        <v>23</v>
      </c>
      <c r="C157" s="51">
        <f>SUM(AU:Utkarsh!C15)</f>
        <v>30695</v>
      </c>
      <c r="D157" s="51">
        <f>SUM(AU:Utkarsh!D15)</f>
        <v>6659144</v>
      </c>
      <c r="E157" s="51">
        <f>SUM(AU:Utkarsh!E15)</f>
        <v>21339</v>
      </c>
      <c r="F157" s="51">
        <f>SUM(AU:Utkarsh!F15)</f>
        <v>3506397</v>
      </c>
      <c r="G157" s="91">
        <f t="shared" si="57"/>
        <v>69.519465711027848</v>
      </c>
      <c r="H157" s="91">
        <f t="shared" si="58"/>
        <v>52.655371320998611</v>
      </c>
      <c r="I157" s="51">
        <f>SUM(AU:Utkarsh!I15)</f>
        <v>253765</v>
      </c>
      <c r="J157" s="51">
        <f>SUM(AU:Utkarsh!J15)</f>
        <v>35486205</v>
      </c>
    </row>
    <row r="158" spans="1:10" x14ac:dyDescent="0.25">
      <c r="A158" s="29" t="s">
        <v>24</v>
      </c>
      <c r="B158" s="32" t="s">
        <v>25</v>
      </c>
      <c r="C158" s="51">
        <f>SUM(AU:Utkarsh!C16)</f>
        <v>7912</v>
      </c>
      <c r="D158" s="51">
        <f>SUM(AU:Utkarsh!D16)</f>
        <v>6410502</v>
      </c>
      <c r="E158" s="51">
        <f>SUM(AU:Utkarsh!E16)</f>
        <v>83</v>
      </c>
      <c r="F158" s="51">
        <f>SUM(AU:Utkarsh!F16)</f>
        <v>488634</v>
      </c>
      <c r="G158" s="91">
        <f t="shared" si="57"/>
        <v>1.0490394337714863</v>
      </c>
      <c r="H158" s="91">
        <f t="shared" si="58"/>
        <v>7.6223983706736238</v>
      </c>
      <c r="I158" s="51">
        <f>SUM(AU:Utkarsh!I16)</f>
        <v>4646</v>
      </c>
      <c r="J158" s="51">
        <f>SUM(AU:Utkarsh!J16)</f>
        <v>4741875</v>
      </c>
    </row>
    <row r="159" spans="1:10" x14ac:dyDescent="0.25">
      <c r="A159" s="29" t="s">
        <v>26</v>
      </c>
      <c r="B159" s="32" t="s">
        <v>27</v>
      </c>
      <c r="C159" s="51">
        <f>SUM(AU:Utkarsh!C17)</f>
        <v>3536</v>
      </c>
      <c r="D159" s="51">
        <f>SUM(AU:Utkarsh!D17)</f>
        <v>2217316</v>
      </c>
      <c r="E159" s="51">
        <f>SUM(AU:Utkarsh!E17)</f>
        <v>15</v>
      </c>
      <c r="F159" s="51">
        <f>SUM(AU:Utkarsh!F17)</f>
        <v>111483</v>
      </c>
      <c r="G159" s="91">
        <f t="shared" si="57"/>
        <v>0.42420814479638008</v>
      </c>
      <c r="H159" s="91">
        <f t="shared" si="58"/>
        <v>5.0278354551178097</v>
      </c>
      <c r="I159" s="51">
        <f>SUM(AU:Utkarsh!I17)</f>
        <v>178</v>
      </c>
      <c r="J159" s="51">
        <f>SUM(AU:Utkarsh!J17)</f>
        <v>854526</v>
      </c>
    </row>
    <row r="160" spans="1:10" ht="30" x14ac:dyDescent="0.25">
      <c r="A160" s="29" t="s">
        <v>28</v>
      </c>
      <c r="B160" s="32" t="s">
        <v>29</v>
      </c>
      <c r="C160" s="51">
        <f>SUM(AU:Utkarsh!C18)</f>
        <v>7626</v>
      </c>
      <c r="D160" s="51">
        <f>SUM(AU:Utkarsh!D18)</f>
        <v>5339877</v>
      </c>
      <c r="E160" s="51">
        <f>SUM(AU:Utkarsh!E18)</f>
        <v>0</v>
      </c>
      <c r="F160" s="51">
        <f>SUM(AU:Utkarsh!F18)</f>
        <v>0</v>
      </c>
      <c r="G160" s="91">
        <f t="shared" si="57"/>
        <v>0</v>
      </c>
      <c r="H160" s="91">
        <f t="shared" si="58"/>
        <v>0</v>
      </c>
      <c r="I160" s="51">
        <f>SUM(AU:Utkarsh!I18)</f>
        <v>0</v>
      </c>
      <c r="J160" s="51">
        <f>SUM(AU:Utkarsh!J18)</f>
        <v>0</v>
      </c>
    </row>
    <row r="161" spans="1:10" ht="30" x14ac:dyDescent="0.25">
      <c r="A161" s="93"/>
      <c r="B161" s="96" t="s">
        <v>30</v>
      </c>
      <c r="C161" s="95">
        <f>SUM(AU:Utkarsh!C19)</f>
        <v>429</v>
      </c>
      <c r="D161" s="95">
        <f>SUM(AU:Utkarsh!D19)</f>
        <v>60658</v>
      </c>
      <c r="E161" s="95">
        <f>SUM(AU:Utkarsh!E19)</f>
        <v>0</v>
      </c>
      <c r="F161" s="95">
        <f>SUM(AU:Utkarsh!F19)</f>
        <v>0</v>
      </c>
      <c r="G161" s="91">
        <f t="shared" si="57"/>
        <v>0</v>
      </c>
      <c r="H161" s="91">
        <f t="shared" si="58"/>
        <v>0</v>
      </c>
      <c r="I161" s="95">
        <f>SUM(AU:Utkarsh!I19)</f>
        <v>0</v>
      </c>
      <c r="J161" s="95">
        <f>SUM(AU:Utkarsh!J19)</f>
        <v>0</v>
      </c>
    </row>
    <row r="162" spans="1:10" x14ac:dyDescent="0.25">
      <c r="A162" s="29" t="s">
        <v>31</v>
      </c>
      <c r="B162" s="31" t="s">
        <v>32</v>
      </c>
      <c r="C162" s="51">
        <f>SUM(AU:Utkarsh!C20)</f>
        <v>990</v>
      </c>
      <c r="D162" s="51">
        <f>SUM(AU:Utkarsh!D20)</f>
        <v>194945</v>
      </c>
      <c r="E162" s="51">
        <f>SUM(AU:Utkarsh!E20)</f>
        <v>0</v>
      </c>
      <c r="F162" s="51">
        <f>SUM(AU:Utkarsh!F20)</f>
        <v>0</v>
      </c>
      <c r="G162" s="91">
        <f t="shared" si="57"/>
        <v>0</v>
      </c>
      <c r="H162" s="91">
        <f t="shared" si="58"/>
        <v>0</v>
      </c>
      <c r="I162" s="51">
        <f>SUM(AU:Utkarsh!I20)</f>
        <v>0</v>
      </c>
      <c r="J162" s="51">
        <f>SUM(AU:Utkarsh!J20)</f>
        <v>0</v>
      </c>
    </row>
    <row r="163" spans="1:10" x14ac:dyDescent="0.25">
      <c r="A163" s="29" t="s">
        <v>33</v>
      </c>
      <c r="B163" s="31" t="s">
        <v>34</v>
      </c>
      <c r="C163" s="51">
        <f>SUM(AU:Utkarsh!C21)</f>
        <v>8553</v>
      </c>
      <c r="D163" s="51">
        <f>SUM(AU:Utkarsh!D21)</f>
        <v>1046604</v>
      </c>
      <c r="E163" s="51">
        <f>SUM(AU:Utkarsh!E21)</f>
        <v>0</v>
      </c>
      <c r="F163" s="51">
        <f>SUM(AU:Utkarsh!F21)</f>
        <v>0</v>
      </c>
      <c r="G163" s="91">
        <f t="shared" si="57"/>
        <v>0</v>
      </c>
      <c r="H163" s="91">
        <f t="shared" si="58"/>
        <v>0</v>
      </c>
      <c r="I163" s="51">
        <f>SUM(AU:Utkarsh!I21)</f>
        <v>1471</v>
      </c>
      <c r="J163" s="51">
        <f>SUM(AU:Utkarsh!J21)</f>
        <v>29068</v>
      </c>
    </row>
    <row r="164" spans="1:10" x14ac:dyDescent="0.25">
      <c r="A164" s="29" t="s">
        <v>35</v>
      </c>
      <c r="B164" s="31" t="s">
        <v>36</v>
      </c>
      <c r="C164" s="51">
        <f>SUM(AU:Utkarsh!C22)</f>
        <v>5919</v>
      </c>
      <c r="D164" s="51">
        <f>SUM(AU:Utkarsh!D22)</f>
        <v>7174205</v>
      </c>
      <c r="E164" s="51">
        <f>SUM(AU:Utkarsh!E22)</f>
        <v>4647</v>
      </c>
      <c r="F164" s="51">
        <f>SUM(AU:Utkarsh!F22)</f>
        <v>2622776</v>
      </c>
      <c r="G164" s="91">
        <f t="shared" si="57"/>
        <v>78.509883426254433</v>
      </c>
      <c r="H164" s="91">
        <f t="shared" si="58"/>
        <v>36.55842006187445</v>
      </c>
      <c r="I164" s="51">
        <f>SUM(AU:Utkarsh!I22)</f>
        <v>44385</v>
      </c>
      <c r="J164" s="51">
        <f>SUM(AU:Utkarsh!J22)</f>
        <v>19684678</v>
      </c>
    </row>
    <row r="165" spans="1:10" x14ac:dyDescent="0.25">
      <c r="A165" s="29" t="s">
        <v>37</v>
      </c>
      <c r="B165" s="31" t="s">
        <v>38</v>
      </c>
      <c r="C165" s="51">
        <f>SUM(AU:Utkarsh!C23)</f>
        <v>3540</v>
      </c>
      <c r="D165" s="51">
        <f>SUM(AU:Utkarsh!D23)</f>
        <v>492152</v>
      </c>
      <c r="E165" s="51">
        <f>SUM(AU:Utkarsh!E23)</f>
        <v>2</v>
      </c>
      <c r="F165" s="51">
        <f>SUM(AU:Utkarsh!F23)</f>
        <v>85</v>
      </c>
      <c r="G165" s="91">
        <f t="shared" si="57"/>
        <v>5.6497175141242938E-2</v>
      </c>
      <c r="H165" s="91">
        <f t="shared" si="58"/>
        <v>1.7271086981257823E-2</v>
      </c>
      <c r="I165" s="51">
        <f>SUM(AU:Utkarsh!I23)</f>
        <v>9</v>
      </c>
      <c r="J165" s="51">
        <f>SUM(AU:Utkarsh!J23)</f>
        <v>308</v>
      </c>
    </row>
    <row r="166" spans="1:10" x14ac:dyDescent="0.25">
      <c r="A166" s="29" t="s">
        <v>39</v>
      </c>
      <c r="B166" s="31" t="s">
        <v>40</v>
      </c>
      <c r="C166" s="51">
        <f>SUM(AU:Utkarsh!C24)</f>
        <v>2369</v>
      </c>
      <c r="D166" s="51">
        <f>SUM(AU:Utkarsh!D24)</f>
        <v>569220</v>
      </c>
      <c r="E166" s="51">
        <f>SUM(AU:Utkarsh!E24)</f>
        <v>0</v>
      </c>
      <c r="F166" s="51">
        <f>SUM(AU:Utkarsh!F24)</f>
        <v>0</v>
      </c>
      <c r="G166" s="91">
        <f t="shared" si="57"/>
        <v>0</v>
      </c>
      <c r="H166" s="91">
        <f t="shared" si="58"/>
        <v>0</v>
      </c>
      <c r="I166" s="51">
        <f>SUM(AU:Utkarsh!I24)</f>
        <v>0</v>
      </c>
      <c r="J166" s="51">
        <f>SUM(AU:Utkarsh!J24)</f>
        <v>0</v>
      </c>
    </row>
    <row r="167" spans="1:10" x14ac:dyDescent="0.25">
      <c r="A167" s="29" t="s">
        <v>41</v>
      </c>
      <c r="B167" s="31" t="s">
        <v>42</v>
      </c>
      <c r="C167" s="51">
        <f>SUM(AU:Utkarsh!C25)</f>
        <v>79798</v>
      </c>
      <c r="D167" s="51">
        <f>SUM(AU:Utkarsh!D25)</f>
        <v>9594073</v>
      </c>
      <c r="E167" s="51">
        <f>SUM(AU:Utkarsh!E25)</f>
        <v>130530</v>
      </c>
      <c r="F167" s="51">
        <f>SUM(AU:Utkarsh!F25)</f>
        <v>5840160</v>
      </c>
      <c r="G167" s="91">
        <f t="shared" si="57"/>
        <v>163.57552820872704</v>
      </c>
      <c r="H167" s="91">
        <f t="shared" si="58"/>
        <v>60.87258247878664</v>
      </c>
      <c r="I167" s="51">
        <f>SUM(AU:Utkarsh!I25)</f>
        <v>1069612</v>
      </c>
      <c r="J167" s="51">
        <f>SUM(AU:Utkarsh!J25)</f>
        <v>27905286</v>
      </c>
    </row>
    <row r="168" spans="1:10" ht="30" x14ac:dyDescent="0.25">
      <c r="A168" s="93"/>
      <c r="B168" s="97" t="s">
        <v>43</v>
      </c>
      <c r="C168" s="95">
        <f>SUM(AU:Utkarsh!C26)</f>
        <v>4003</v>
      </c>
      <c r="D168" s="95">
        <f>SUM(AU:Utkarsh!D26)</f>
        <v>297951</v>
      </c>
      <c r="E168" s="95">
        <f>SUM(AU:Utkarsh!E26)</f>
        <v>0</v>
      </c>
      <c r="F168" s="95">
        <f>SUM(AU:Utkarsh!F26)</f>
        <v>0</v>
      </c>
      <c r="G168" s="91">
        <f t="shared" si="57"/>
        <v>0</v>
      </c>
      <c r="H168" s="91">
        <f t="shared" si="58"/>
        <v>0</v>
      </c>
      <c r="I168" s="95">
        <f>SUM(AU:Utkarsh!I26)</f>
        <v>0</v>
      </c>
      <c r="J168" s="95">
        <f>SUM(AU:Utkarsh!J26)</f>
        <v>0</v>
      </c>
    </row>
    <row r="169" spans="1:10" ht="30" x14ac:dyDescent="0.25">
      <c r="A169" s="84">
        <v>2</v>
      </c>
      <c r="B169" s="85" t="s">
        <v>44</v>
      </c>
      <c r="C169" s="86">
        <f>SUM(AU:Utkarsh!C27)</f>
        <v>223704</v>
      </c>
      <c r="D169" s="86">
        <f>SUM(AU:Utkarsh!D27)</f>
        <v>47362430</v>
      </c>
      <c r="E169" s="86">
        <f>SUM(AU:Utkarsh!E27)</f>
        <v>258511</v>
      </c>
      <c r="F169" s="86">
        <f>SUM(AU:Utkarsh!F27)</f>
        <v>17549635</v>
      </c>
      <c r="G169" s="91">
        <f t="shared" si="57"/>
        <v>115.5593999213246</v>
      </c>
      <c r="H169" s="91">
        <f t="shared" si="58"/>
        <v>37.053915941390677</v>
      </c>
      <c r="I169" s="86">
        <f>SUM(AU:Utkarsh!I27)</f>
        <v>2088614</v>
      </c>
      <c r="J169" s="86">
        <f>SUM(AU:Utkarsh!J27)</f>
        <v>119365889</v>
      </c>
    </row>
    <row r="170" spans="1:10" x14ac:dyDescent="0.25">
      <c r="A170" s="29">
        <v>3</v>
      </c>
      <c r="B170" s="34" t="s">
        <v>45</v>
      </c>
      <c r="C170" s="51">
        <f>SUM(AU:Utkarsh!C28)</f>
        <v>32505</v>
      </c>
      <c r="D170" s="51">
        <f>SUM(AU:Utkarsh!D28)</f>
        <v>6751401</v>
      </c>
      <c r="E170" s="51">
        <f>SUM(AU:Utkarsh!E28)</f>
        <v>216349</v>
      </c>
      <c r="F170" s="51">
        <f>SUM(AU:Utkarsh!F28)</f>
        <v>9582662</v>
      </c>
      <c r="G170" s="91">
        <f t="shared" si="57"/>
        <v>665.5868327949546</v>
      </c>
      <c r="H170" s="91">
        <f t="shared" si="58"/>
        <v>141.93590337768413</v>
      </c>
      <c r="I170" s="51">
        <f>SUM(AU:Utkarsh!I28)</f>
        <v>1811992</v>
      </c>
      <c r="J170" s="51">
        <f>SUM(AU:Utkarsh!J28)</f>
        <v>52172125</v>
      </c>
    </row>
    <row r="171" spans="1:10" ht="30" x14ac:dyDescent="0.25">
      <c r="A171" s="93"/>
      <c r="B171" s="98" t="s">
        <v>46</v>
      </c>
      <c r="C171" s="95">
        <f>SUM(AU:Utkarsh!C29)</f>
        <v>1428</v>
      </c>
      <c r="D171" s="95">
        <f>SUM(AU:Utkarsh!D29)</f>
        <v>156991</v>
      </c>
      <c r="E171" s="95">
        <f>SUM(AU:Utkarsh!E29)</f>
        <v>0</v>
      </c>
      <c r="F171" s="95">
        <f>SUM(AU:Utkarsh!F29)</f>
        <v>0</v>
      </c>
      <c r="G171" s="91">
        <f t="shared" si="57"/>
        <v>0</v>
      </c>
      <c r="H171" s="91">
        <f t="shared" si="58"/>
        <v>0</v>
      </c>
      <c r="I171" s="95">
        <f>SUM(AU:Utkarsh!I29)</f>
        <v>0</v>
      </c>
      <c r="J171" s="95">
        <f>SUM(AU:Utkarsh!J29)</f>
        <v>0</v>
      </c>
    </row>
    <row r="172" spans="1:10" x14ac:dyDescent="0.25">
      <c r="A172" s="33">
        <v>4</v>
      </c>
      <c r="B172" s="80" t="s">
        <v>68</v>
      </c>
      <c r="C172" s="193"/>
      <c r="D172" s="193"/>
      <c r="E172" s="193"/>
      <c r="F172" s="193"/>
      <c r="G172" s="193"/>
      <c r="H172" s="193"/>
      <c r="I172" s="193"/>
      <c r="J172" s="193"/>
    </row>
    <row r="173" spans="1:10" x14ac:dyDescent="0.25">
      <c r="A173" s="29" t="s">
        <v>48</v>
      </c>
      <c r="B173" s="32" t="s">
        <v>49</v>
      </c>
      <c r="C173" s="51">
        <f>SUM(AU:Utkarsh!C31)</f>
        <v>168</v>
      </c>
      <c r="D173" s="51">
        <f>SUM(AU:Utkarsh!D31)</f>
        <v>411125</v>
      </c>
      <c r="E173" s="51">
        <f>SUM(AU:Utkarsh!E31)</f>
        <v>0</v>
      </c>
      <c r="F173" s="51">
        <f>SUM(AU:Utkarsh!F31)</f>
        <v>0</v>
      </c>
      <c r="G173" s="91">
        <f t="shared" ref="G173:G179" si="59">E173/C173*100</f>
        <v>0</v>
      </c>
      <c r="H173" s="91">
        <f t="shared" ref="H173:H179" si="60">F173/D173*100</f>
        <v>0</v>
      </c>
      <c r="I173" s="51">
        <f>SUM(AU:Utkarsh!I31)</f>
        <v>3</v>
      </c>
      <c r="J173" s="51">
        <f>SUM(AU:Utkarsh!J31)</f>
        <v>14405</v>
      </c>
    </row>
    <row r="174" spans="1:10" x14ac:dyDescent="0.25">
      <c r="A174" s="29" t="s">
        <v>50</v>
      </c>
      <c r="B174" s="32" t="s">
        <v>34</v>
      </c>
      <c r="C174" s="51">
        <f>SUM(AU:Utkarsh!C32)</f>
        <v>405</v>
      </c>
      <c r="D174" s="51">
        <f>SUM(AU:Utkarsh!D32)</f>
        <v>443851</v>
      </c>
      <c r="E174" s="51">
        <f>SUM(AU:Utkarsh!E32)</f>
        <v>0</v>
      </c>
      <c r="F174" s="51">
        <f>SUM(AU:Utkarsh!F32)</f>
        <v>0</v>
      </c>
      <c r="G174" s="91">
        <f t="shared" si="59"/>
        <v>0</v>
      </c>
      <c r="H174" s="91">
        <f t="shared" si="60"/>
        <v>0</v>
      </c>
      <c r="I174" s="51">
        <f>SUM(AU:Utkarsh!I32)</f>
        <v>0</v>
      </c>
      <c r="J174" s="51">
        <f>SUM(AU:Utkarsh!J32)</f>
        <v>0</v>
      </c>
    </row>
    <row r="175" spans="1:10" x14ac:dyDescent="0.25">
      <c r="A175" s="29" t="s">
        <v>51</v>
      </c>
      <c r="B175" s="32" t="s">
        <v>52</v>
      </c>
      <c r="C175" s="51">
        <f>SUM(AU:Utkarsh!C33)</f>
        <v>2329</v>
      </c>
      <c r="D175" s="51">
        <f>SUM(AU:Utkarsh!D33)</f>
        <v>3991209</v>
      </c>
      <c r="E175" s="51">
        <f>SUM(AU:Utkarsh!E33)</f>
        <v>986</v>
      </c>
      <c r="F175" s="51">
        <f>SUM(AU:Utkarsh!F33)</f>
        <v>796729</v>
      </c>
      <c r="G175" s="91">
        <f t="shared" si="59"/>
        <v>42.335766423357661</v>
      </c>
      <c r="H175" s="91">
        <f t="shared" si="60"/>
        <v>19.962096698018069</v>
      </c>
      <c r="I175" s="51">
        <f>SUM(AU:Utkarsh!I33)</f>
        <v>4917</v>
      </c>
      <c r="J175" s="51">
        <f>SUM(AU:Utkarsh!J33)</f>
        <v>5476726</v>
      </c>
    </row>
    <row r="176" spans="1:10" x14ac:dyDescent="0.25">
      <c r="A176" s="29" t="s">
        <v>53</v>
      </c>
      <c r="B176" s="32" t="s">
        <v>54</v>
      </c>
      <c r="C176" s="51">
        <f>SUM(AU:Utkarsh!C34)</f>
        <v>3320</v>
      </c>
      <c r="D176" s="51">
        <f>SUM(AU:Utkarsh!D34)</f>
        <v>1141097</v>
      </c>
      <c r="E176" s="51">
        <f>SUM(AU:Utkarsh!E34)</f>
        <v>17</v>
      </c>
      <c r="F176" s="51">
        <f>SUM(AU:Utkarsh!F34)</f>
        <v>3218</v>
      </c>
      <c r="G176" s="91">
        <f t="shared" si="59"/>
        <v>0.51204819277108438</v>
      </c>
      <c r="H176" s="91">
        <f t="shared" si="60"/>
        <v>0.28200932961877911</v>
      </c>
      <c r="I176" s="51">
        <f>SUM(AU:Utkarsh!I34)</f>
        <v>5908</v>
      </c>
      <c r="J176" s="51">
        <f>SUM(AU:Utkarsh!J34)</f>
        <v>965756</v>
      </c>
    </row>
    <row r="177" spans="1:10" x14ac:dyDescent="0.25">
      <c r="A177" s="29" t="s">
        <v>55</v>
      </c>
      <c r="B177" s="32" t="s">
        <v>42</v>
      </c>
      <c r="C177" s="51">
        <f>SUM(AU:Utkarsh!C35)</f>
        <v>16767</v>
      </c>
      <c r="D177" s="51">
        <f>SUM(AU:Utkarsh!D35)</f>
        <v>10416338</v>
      </c>
      <c r="E177" s="51">
        <f>SUM(AU:Utkarsh!E35)</f>
        <v>34107</v>
      </c>
      <c r="F177" s="51">
        <f>SUM(AU:Utkarsh!F35)</f>
        <v>14631219</v>
      </c>
      <c r="G177" s="91">
        <f t="shared" si="59"/>
        <v>203.41742708892468</v>
      </c>
      <c r="H177" s="91">
        <f t="shared" si="60"/>
        <v>140.4641343243662</v>
      </c>
      <c r="I177" s="51">
        <f>SUM(AU:Utkarsh!I35)</f>
        <v>205155</v>
      </c>
      <c r="J177" s="51">
        <f>SUM(AU:Utkarsh!J35)</f>
        <v>44329121</v>
      </c>
    </row>
    <row r="178" spans="1:10" ht="30" x14ac:dyDescent="0.25">
      <c r="A178" s="84">
        <v>5</v>
      </c>
      <c r="B178" s="88" t="s">
        <v>56</v>
      </c>
      <c r="C178" s="86">
        <f>SUM(AU:Utkarsh!C36)</f>
        <v>22989</v>
      </c>
      <c r="D178" s="86">
        <f>SUM(AU:Utkarsh!D36)</f>
        <v>16403620</v>
      </c>
      <c r="E178" s="86">
        <f>SUM(AU:Utkarsh!E36)</f>
        <v>35110</v>
      </c>
      <c r="F178" s="86">
        <f>SUM(AU:Utkarsh!F36)</f>
        <v>15431166</v>
      </c>
      <c r="G178" s="91">
        <f t="shared" si="59"/>
        <v>152.72521640784726</v>
      </c>
      <c r="H178" s="91">
        <f t="shared" si="60"/>
        <v>94.071711000376752</v>
      </c>
      <c r="I178" s="86">
        <f>SUM(AU:Utkarsh!I36)</f>
        <v>215983</v>
      </c>
      <c r="J178" s="86">
        <f>SUM(AU:Utkarsh!J36)</f>
        <v>50786008</v>
      </c>
    </row>
    <row r="179" spans="1:10" x14ac:dyDescent="0.25">
      <c r="A179" s="84"/>
      <c r="B179" s="89" t="s">
        <v>57</v>
      </c>
      <c r="C179" s="86">
        <f>SUM(AU:Utkarsh!C37)</f>
        <v>246693</v>
      </c>
      <c r="D179" s="86">
        <f>SUM(AU:Utkarsh!D37)</f>
        <v>63766050</v>
      </c>
      <c r="E179" s="86">
        <f>SUM(AU:Utkarsh!E37)</f>
        <v>293621</v>
      </c>
      <c r="F179" s="86">
        <f>SUM(AU:Utkarsh!F37)</f>
        <v>32980801</v>
      </c>
      <c r="G179" s="91">
        <f t="shared" si="59"/>
        <v>119.02283404879751</v>
      </c>
      <c r="H179" s="91">
        <f t="shared" si="60"/>
        <v>51.721568138531396</v>
      </c>
      <c r="I179" s="86">
        <f>SUM(AU:Utkarsh!I37)</f>
        <v>2304597</v>
      </c>
      <c r="J179" s="86">
        <f>SUM(AU:Utkarsh!J37)</f>
        <v>170151897</v>
      </c>
    </row>
    <row r="180" spans="1:10" x14ac:dyDescent="0.25">
      <c r="A180" s="198"/>
      <c r="B180" s="198"/>
      <c r="C180" s="198"/>
      <c r="D180" s="198"/>
      <c r="E180" s="198"/>
      <c r="F180" s="198"/>
      <c r="G180" s="198"/>
      <c r="H180" s="198"/>
      <c r="I180" s="198"/>
      <c r="J180" s="198"/>
    </row>
    <row r="181" spans="1:10" x14ac:dyDescent="0.25">
      <c r="A181" s="196" t="s">
        <v>61</v>
      </c>
      <c r="B181" s="196"/>
      <c r="C181" s="196"/>
      <c r="D181" s="196"/>
      <c r="E181" s="196"/>
      <c r="F181" s="196"/>
      <c r="G181" s="196"/>
      <c r="H181" s="196"/>
      <c r="I181" s="196"/>
      <c r="J181" s="196"/>
    </row>
    <row r="182" spans="1:10" ht="30.75" customHeight="1" x14ac:dyDescent="0.25">
      <c r="A182" s="192" t="s">
        <v>1</v>
      </c>
      <c r="B182" s="188" t="s">
        <v>2</v>
      </c>
      <c r="C182" s="188" t="s">
        <v>3</v>
      </c>
      <c r="D182" s="188"/>
      <c r="E182" s="188" t="s">
        <v>4</v>
      </c>
      <c r="F182" s="188"/>
      <c r="G182" s="188" t="s">
        <v>5</v>
      </c>
      <c r="H182" s="188"/>
      <c r="I182" s="188" t="s">
        <v>6</v>
      </c>
      <c r="J182" s="188"/>
    </row>
    <row r="183" spans="1:10" x14ac:dyDescent="0.25">
      <c r="A183" s="192"/>
      <c r="B183" s="188"/>
      <c r="C183" s="29" t="s">
        <v>7</v>
      </c>
      <c r="D183" s="29" t="s">
        <v>8</v>
      </c>
      <c r="E183" s="29" t="s">
        <v>7</v>
      </c>
      <c r="F183" s="29" t="s">
        <v>8</v>
      </c>
      <c r="G183" s="29" t="s">
        <v>7</v>
      </c>
      <c r="H183" s="29" t="s">
        <v>8</v>
      </c>
      <c r="I183" s="29" t="s">
        <v>7</v>
      </c>
      <c r="J183" s="79" t="s">
        <v>8</v>
      </c>
    </row>
    <row r="184" spans="1:10" x14ac:dyDescent="0.25">
      <c r="A184" s="33">
        <v>1</v>
      </c>
      <c r="B184" s="80" t="s">
        <v>67</v>
      </c>
      <c r="C184" s="193"/>
      <c r="D184" s="193"/>
      <c r="E184" s="193"/>
      <c r="F184" s="193"/>
      <c r="G184" s="193"/>
      <c r="H184" s="193"/>
      <c r="I184" s="193"/>
      <c r="J184" s="193"/>
    </row>
    <row r="185" spans="1:10" x14ac:dyDescent="0.25">
      <c r="A185" s="84" t="s">
        <v>10</v>
      </c>
      <c r="B185" s="85" t="s">
        <v>11</v>
      </c>
      <c r="C185" s="86">
        <f>DBS!C8</f>
        <v>524</v>
      </c>
      <c r="D185" s="86">
        <f>DBS!D8</f>
        <v>28764699</v>
      </c>
      <c r="E185" s="86">
        <f>DBS!E8</f>
        <v>8</v>
      </c>
      <c r="F185" s="86">
        <f>DBS!F8</f>
        <v>599143</v>
      </c>
      <c r="G185" s="91">
        <f t="shared" ref="G185:G206" si="61">E185/C185*100</f>
        <v>1.5267175572519083</v>
      </c>
      <c r="H185" s="91">
        <f t="shared" ref="H185:H206" si="62">F185/D185*100</f>
        <v>2.0829107233140176</v>
      </c>
      <c r="I185" s="86">
        <f>DBS!I8</f>
        <v>55</v>
      </c>
      <c r="J185" s="86">
        <f>DBS!J8</f>
        <v>6927140</v>
      </c>
    </row>
    <row r="186" spans="1:10" x14ac:dyDescent="0.25">
      <c r="A186" s="29" t="s">
        <v>12</v>
      </c>
      <c r="B186" s="31" t="s">
        <v>13</v>
      </c>
      <c r="C186" s="51">
        <f>DBS!C9</f>
        <v>508</v>
      </c>
      <c r="D186" s="51">
        <f>DBS!D9</f>
        <v>40680</v>
      </c>
      <c r="E186" s="51">
        <f>DBS!E9</f>
        <v>0</v>
      </c>
      <c r="F186" s="51">
        <f>DBS!F9</f>
        <v>0</v>
      </c>
      <c r="G186" s="91">
        <f t="shared" si="61"/>
        <v>0</v>
      </c>
      <c r="H186" s="91">
        <f t="shared" si="62"/>
        <v>0</v>
      </c>
      <c r="I186" s="51">
        <f>DBS!I9</f>
        <v>0</v>
      </c>
      <c r="J186" s="51">
        <f>DBS!J9</f>
        <v>0</v>
      </c>
    </row>
    <row r="187" spans="1:10" x14ac:dyDescent="0.25">
      <c r="A187" s="29" t="s">
        <v>14</v>
      </c>
      <c r="B187" s="31" t="s">
        <v>15</v>
      </c>
      <c r="C187" s="51">
        <f>DBS!C10</f>
        <v>1</v>
      </c>
      <c r="D187" s="51">
        <f>DBS!D10</f>
        <v>119</v>
      </c>
      <c r="E187" s="51">
        <f>DBS!E10</f>
        <v>0</v>
      </c>
      <c r="F187" s="51">
        <f>DBS!F10</f>
        <v>0</v>
      </c>
      <c r="G187" s="91">
        <f t="shared" si="61"/>
        <v>0</v>
      </c>
      <c r="H187" s="91">
        <f t="shared" si="62"/>
        <v>0</v>
      </c>
      <c r="I187" s="51">
        <f>DBS!I10</f>
        <v>38</v>
      </c>
      <c r="J187" s="51">
        <f>DBS!J10</f>
        <v>6768</v>
      </c>
    </row>
    <row r="188" spans="1:10" x14ac:dyDescent="0.25">
      <c r="A188" s="29" t="s">
        <v>16</v>
      </c>
      <c r="B188" s="31" t="s">
        <v>17</v>
      </c>
      <c r="C188" s="51">
        <f>DBS!C11</f>
        <v>15</v>
      </c>
      <c r="D188" s="51">
        <f>DBS!D11</f>
        <v>28723900</v>
      </c>
      <c r="E188" s="51">
        <f>DBS!E11</f>
        <v>8</v>
      </c>
      <c r="F188" s="51">
        <f>DBS!F11</f>
        <v>599143</v>
      </c>
      <c r="G188" s="91">
        <f t="shared" si="61"/>
        <v>53.333333333333336</v>
      </c>
      <c r="H188" s="91">
        <f t="shared" si="62"/>
        <v>2.0858692587009426</v>
      </c>
      <c r="I188" s="51">
        <f>DBS!I11</f>
        <v>17</v>
      </c>
      <c r="J188" s="51">
        <f>DBS!J11</f>
        <v>6920372</v>
      </c>
    </row>
    <row r="189" spans="1:10" ht="30" x14ac:dyDescent="0.25">
      <c r="A189" s="93"/>
      <c r="B189" s="94" t="s">
        <v>18</v>
      </c>
      <c r="C189" s="95">
        <f>DBS!C12</f>
        <v>0</v>
      </c>
      <c r="D189" s="95">
        <f>DBS!D12</f>
        <v>0</v>
      </c>
      <c r="E189" s="95">
        <f>DBS!E12</f>
        <v>0</v>
      </c>
      <c r="F189" s="95">
        <f>DBS!F12</f>
        <v>0</v>
      </c>
      <c r="G189" s="91" t="e">
        <f t="shared" si="61"/>
        <v>#DIV/0!</v>
      </c>
      <c r="H189" s="91" t="e">
        <f t="shared" si="62"/>
        <v>#DIV/0!</v>
      </c>
      <c r="I189" s="95">
        <f>DBS!I12</f>
        <v>0</v>
      </c>
      <c r="J189" s="95">
        <f>DBS!J12</f>
        <v>0</v>
      </c>
    </row>
    <row r="190" spans="1:10" ht="30" x14ac:dyDescent="0.25">
      <c r="A190" s="93"/>
      <c r="B190" s="94" t="s">
        <v>19</v>
      </c>
      <c r="C190" s="95">
        <f>DBS!C13</f>
        <v>0</v>
      </c>
      <c r="D190" s="95">
        <f>DBS!D13</f>
        <v>0</v>
      </c>
      <c r="E190" s="95">
        <f>DBS!E13</f>
        <v>0</v>
      </c>
      <c r="F190" s="95">
        <f>DBS!F13</f>
        <v>0</v>
      </c>
      <c r="G190" s="91" t="e">
        <f t="shared" si="61"/>
        <v>#DIV/0!</v>
      </c>
      <c r="H190" s="91" t="e">
        <f t="shared" si="62"/>
        <v>#DIV/0!</v>
      </c>
      <c r="I190" s="95">
        <f>DBS!I13</f>
        <v>0</v>
      </c>
      <c r="J190" s="95">
        <f>DBS!J13</f>
        <v>0</v>
      </c>
    </row>
    <row r="191" spans="1:10" x14ac:dyDescent="0.25">
      <c r="A191" s="84" t="s">
        <v>20</v>
      </c>
      <c r="B191" s="87" t="s">
        <v>21</v>
      </c>
      <c r="C191" s="86">
        <f>DBS!C14</f>
        <v>1194</v>
      </c>
      <c r="D191" s="86">
        <f>DBS!D14</f>
        <v>14188644</v>
      </c>
      <c r="E191" s="86">
        <f>DBS!E14</f>
        <v>253</v>
      </c>
      <c r="F191" s="86">
        <f>DBS!F14</f>
        <v>14154883</v>
      </c>
      <c r="G191" s="91">
        <f t="shared" si="61"/>
        <v>21.189279731993299</v>
      </c>
      <c r="H191" s="91">
        <f t="shared" si="62"/>
        <v>99.762056190852348</v>
      </c>
      <c r="I191" s="86">
        <f>DBS!I14</f>
        <v>3478</v>
      </c>
      <c r="J191" s="86">
        <f>DBS!J14</f>
        <v>12520095</v>
      </c>
    </row>
    <row r="192" spans="1:10" ht="30" x14ac:dyDescent="0.25">
      <c r="A192" s="29" t="s">
        <v>22</v>
      </c>
      <c r="B192" s="31" t="s">
        <v>23</v>
      </c>
      <c r="C192" s="51">
        <f>DBS!C15</f>
        <v>846</v>
      </c>
      <c r="D192" s="51">
        <f>DBS!D15</f>
        <v>5331719</v>
      </c>
      <c r="E192" s="51">
        <f>DBS!E15</f>
        <v>45</v>
      </c>
      <c r="F192" s="51">
        <f>DBS!F15</f>
        <v>1679908</v>
      </c>
      <c r="G192" s="91">
        <f t="shared" si="61"/>
        <v>5.3191489361702127</v>
      </c>
      <c r="H192" s="91">
        <f t="shared" si="62"/>
        <v>31.507812020851063</v>
      </c>
      <c r="I192" s="51">
        <f>DBS!I15</f>
        <v>3265</v>
      </c>
      <c r="J192" s="51">
        <f>DBS!J15</f>
        <v>2463019</v>
      </c>
    </row>
    <row r="193" spans="1:10" x14ac:dyDescent="0.25">
      <c r="A193" s="29" t="s">
        <v>24</v>
      </c>
      <c r="B193" s="32" t="s">
        <v>25</v>
      </c>
      <c r="C193" s="51">
        <f>DBS!C16</f>
        <v>127</v>
      </c>
      <c r="D193" s="51">
        <f>DBS!D16</f>
        <v>2289099</v>
      </c>
      <c r="E193" s="51">
        <f>DBS!E16</f>
        <v>125</v>
      </c>
      <c r="F193" s="51">
        <f>DBS!F16</f>
        <v>4495410</v>
      </c>
      <c r="G193" s="91">
        <f t="shared" si="61"/>
        <v>98.425196850393704</v>
      </c>
      <c r="H193" s="91">
        <f t="shared" si="62"/>
        <v>196.38338053531106</v>
      </c>
      <c r="I193" s="51">
        <f>DBS!I16</f>
        <v>134</v>
      </c>
      <c r="J193" s="51">
        <f>DBS!J16</f>
        <v>3410597</v>
      </c>
    </row>
    <row r="194" spans="1:10" x14ac:dyDescent="0.25">
      <c r="A194" s="29" t="s">
        <v>26</v>
      </c>
      <c r="B194" s="32" t="s">
        <v>27</v>
      </c>
      <c r="C194" s="51">
        <f>DBS!C17</f>
        <v>217</v>
      </c>
      <c r="D194" s="51">
        <f>DBS!D17</f>
        <v>6546700</v>
      </c>
      <c r="E194" s="51">
        <f>DBS!E17</f>
        <v>83</v>
      </c>
      <c r="F194" s="51">
        <f>DBS!F17</f>
        <v>7979565</v>
      </c>
      <c r="G194" s="91">
        <f t="shared" si="61"/>
        <v>38.248847926267281</v>
      </c>
      <c r="H194" s="91">
        <f t="shared" si="62"/>
        <v>121.88682847847008</v>
      </c>
      <c r="I194" s="51">
        <f>DBS!I17</f>
        <v>79</v>
      </c>
      <c r="J194" s="51">
        <f>DBS!J17</f>
        <v>6646479</v>
      </c>
    </row>
    <row r="195" spans="1:10" ht="30" x14ac:dyDescent="0.25">
      <c r="A195" s="29" t="s">
        <v>28</v>
      </c>
      <c r="B195" s="32" t="s">
        <v>29</v>
      </c>
      <c r="C195" s="51">
        <f>DBS!C18</f>
        <v>4</v>
      </c>
      <c r="D195" s="51">
        <f>DBS!D18</f>
        <v>21126</v>
      </c>
      <c r="E195" s="51">
        <f>DBS!E18</f>
        <v>0</v>
      </c>
      <c r="F195" s="51">
        <f>DBS!F18</f>
        <v>0</v>
      </c>
      <c r="G195" s="91">
        <f t="shared" si="61"/>
        <v>0</v>
      </c>
      <c r="H195" s="91">
        <f t="shared" si="62"/>
        <v>0</v>
      </c>
      <c r="I195" s="51">
        <f>DBS!I18</f>
        <v>0</v>
      </c>
      <c r="J195" s="51">
        <f>DBS!J18</f>
        <v>0</v>
      </c>
    </row>
    <row r="196" spans="1:10" ht="30" x14ac:dyDescent="0.25">
      <c r="A196" s="93"/>
      <c r="B196" s="96" t="s">
        <v>30</v>
      </c>
      <c r="C196" s="95">
        <f>DBS!C19</f>
        <v>0</v>
      </c>
      <c r="D196" s="95">
        <f>DBS!D19</f>
        <v>0</v>
      </c>
      <c r="E196" s="95">
        <f>DBS!E19</f>
        <v>0</v>
      </c>
      <c r="F196" s="95">
        <f>DBS!F19</f>
        <v>0</v>
      </c>
      <c r="G196" s="91" t="e">
        <f t="shared" si="61"/>
        <v>#DIV/0!</v>
      </c>
      <c r="H196" s="91" t="e">
        <f t="shared" si="62"/>
        <v>#DIV/0!</v>
      </c>
      <c r="I196" s="95">
        <f>DBS!I19</f>
        <v>0</v>
      </c>
      <c r="J196" s="95">
        <f>DBS!J19</f>
        <v>0</v>
      </c>
    </row>
    <row r="197" spans="1:10" x14ac:dyDescent="0.25">
      <c r="A197" s="29" t="s">
        <v>31</v>
      </c>
      <c r="B197" s="31" t="s">
        <v>32</v>
      </c>
      <c r="C197" s="51">
        <f>DBS!C20</f>
        <v>12232</v>
      </c>
      <c r="D197" s="51">
        <f>DBS!D20</f>
        <v>228357726</v>
      </c>
      <c r="E197" s="51">
        <f>DBS!E20</f>
        <v>37</v>
      </c>
      <c r="F197" s="51">
        <f>DBS!F20</f>
        <v>55837678</v>
      </c>
      <c r="G197" s="91">
        <f t="shared" si="61"/>
        <v>0.30248528449967299</v>
      </c>
      <c r="H197" s="91">
        <f t="shared" si="62"/>
        <v>24.4518453472426</v>
      </c>
      <c r="I197" s="51">
        <f>DBS!I20</f>
        <v>95</v>
      </c>
      <c r="J197" s="51">
        <f>DBS!J20</f>
        <v>30987173</v>
      </c>
    </row>
    <row r="198" spans="1:10" x14ac:dyDescent="0.25">
      <c r="A198" s="29" t="s">
        <v>33</v>
      </c>
      <c r="B198" s="31" t="s">
        <v>34</v>
      </c>
      <c r="C198" s="51">
        <f>DBS!C21</f>
        <v>20</v>
      </c>
      <c r="D198" s="51">
        <f>DBS!D21</f>
        <v>2398</v>
      </c>
      <c r="E198" s="51">
        <f>DBS!E21</f>
        <v>0</v>
      </c>
      <c r="F198" s="51">
        <f>DBS!F21</f>
        <v>0</v>
      </c>
      <c r="G198" s="91">
        <f t="shared" si="61"/>
        <v>0</v>
      </c>
      <c r="H198" s="91">
        <f t="shared" si="62"/>
        <v>0</v>
      </c>
      <c r="I198" s="51">
        <f>DBS!I21</f>
        <v>0</v>
      </c>
      <c r="J198" s="51">
        <f>DBS!J21</f>
        <v>0</v>
      </c>
    </row>
    <row r="199" spans="1:10" x14ac:dyDescent="0.25">
      <c r="A199" s="29" t="s">
        <v>35</v>
      </c>
      <c r="B199" s="31" t="s">
        <v>36</v>
      </c>
      <c r="C199" s="51">
        <f>DBS!C22</f>
        <v>44</v>
      </c>
      <c r="D199" s="51">
        <f>DBS!D22</f>
        <v>52483</v>
      </c>
      <c r="E199" s="51">
        <f>DBS!E22</f>
        <v>0</v>
      </c>
      <c r="F199" s="51">
        <f>DBS!F22</f>
        <v>0</v>
      </c>
      <c r="G199" s="91">
        <f t="shared" si="61"/>
        <v>0</v>
      </c>
      <c r="H199" s="91">
        <f t="shared" si="62"/>
        <v>0</v>
      </c>
      <c r="I199" s="51">
        <f>DBS!I22</f>
        <v>2</v>
      </c>
      <c r="J199" s="51">
        <f>DBS!J22</f>
        <v>2262803</v>
      </c>
    </row>
    <row r="200" spans="1:10" x14ac:dyDescent="0.25">
      <c r="A200" s="29" t="s">
        <v>37</v>
      </c>
      <c r="B200" s="31" t="s">
        <v>38</v>
      </c>
      <c r="C200" s="51">
        <f>DBS!C23</f>
        <v>0</v>
      </c>
      <c r="D200" s="51">
        <f>DBS!D23</f>
        <v>0</v>
      </c>
      <c r="E200" s="51">
        <f>DBS!E23</f>
        <v>0</v>
      </c>
      <c r="F200" s="51">
        <f>DBS!F23</f>
        <v>0</v>
      </c>
      <c r="G200" s="91" t="e">
        <f t="shared" si="61"/>
        <v>#DIV/0!</v>
      </c>
      <c r="H200" s="91" t="e">
        <f t="shared" si="62"/>
        <v>#DIV/0!</v>
      </c>
      <c r="I200" s="51">
        <f>DBS!I23</f>
        <v>0</v>
      </c>
      <c r="J200" s="51">
        <f>DBS!J23</f>
        <v>0</v>
      </c>
    </row>
    <row r="201" spans="1:10" x14ac:dyDescent="0.25">
      <c r="A201" s="29" t="s">
        <v>39</v>
      </c>
      <c r="B201" s="31" t="s">
        <v>40</v>
      </c>
      <c r="C201" s="51">
        <f>DBS!C24</f>
        <v>0</v>
      </c>
      <c r="D201" s="51">
        <f>DBS!D24</f>
        <v>0</v>
      </c>
      <c r="E201" s="51">
        <f>DBS!E24</f>
        <v>0</v>
      </c>
      <c r="F201" s="51">
        <f>DBS!F24</f>
        <v>0</v>
      </c>
      <c r="G201" s="91" t="e">
        <f t="shared" si="61"/>
        <v>#DIV/0!</v>
      </c>
      <c r="H201" s="91" t="e">
        <f t="shared" si="62"/>
        <v>#DIV/0!</v>
      </c>
      <c r="I201" s="51">
        <f>DBS!I24</f>
        <v>0</v>
      </c>
      <c r="J201" s="51">
        <f>DBS!J24</f>
        <v>0</v>
      </c>
    </row>
    <row r="202" spans="1:10" x14ac:dyDescent="0.25">
      <c r="A202" s="29" t="s">
        <v>41</v>
      </c>
      <c r="B202" s="31" t="s">
        <v>42</v>
      </c>
      <c r="C202" s="51">
        <f>DBS!C25</f>
        <v>70</v>
      </c>
      <c r="D202" s="51">
        <f>DBS!D25</f>
        <v>5665</v>
      </c>
      <c r="E202" s="51">
        <f>DBS!E25</f>
        <v>0</v>
      </c>
      <c r="F202" s="51">
        <f>DBS!F25</f>
        <v>0</v>
      </c>
      <c r="G202" s="91">
        <f t="shared" si="61"/>
        <v>0</v>
      </c>
      <c r="H202" s="91">
        <f t="shared" si="62"/>
        <v>0</v>
      </c>
      <c r="I202" s="51">
        <f>DBS!I25</f>
        <v>1</v>
      </c>
      <c r="J202" s="51">
        <f>DBS!J25</f>
        <v>25559</v>
      </c>
    </row>
    <row r="203" spans="1:10" ht="30" x14ac:dyDescent="0.25">
      <c r="A203" s="93"/>
      <c r="B203" s="97" t="s">
        <v>43</v>
      </c>
      <c r="C203" s="95">
        <f>DBS!C26</f>
        <v>0</v>
      </c>
      <c r="D203" s="95">
        <f>DBS!D26</f>
        <v>0</v>
      </c>
      <c r="E203" s="95">
        <f>DBS!E26</f>
        <v>0</v>
      </c>
      <c r="F203" s="95">
        <f>DBS!F26</f>
        <v>0</v>
      </c>
      <c r="G203" s="91" t="e">
        <f t="shared" si="61"/>
        <v>#DIV/0!</v>
      </c>
      <c r="H203" s="91" t="e">
        <f t="shared" si="62"/>
        <v>#DIV/0!</v>
      </c>
      <c r="I203" s="95">
        <f>DBS!I26</f>
        <v>0</v>
      </c>
      <c r="J203" s="95">
        <f>DBS!J26</f>
        <v>0</v>
      </c>
    </row>
    <row r="204" spans="1:10" ht="30" x14ac:dyDescent="0.25">
      <c r="A204" s="84">
        <v>2</v>
      </c>
      <c r="B204" s="85" t="s">
        <v>44</v>
      </c>
      <c r="C204" s="86">
        <f>DBS!C27</f>
        <v>14084</v>
      </c>
      <c r="D204" s="86">
        <f>DBS!D27</f>
        <v>271371615</v>
      </c>
      <c r="E204" s="86">
        <f>DBS!E27</f>
        <v>298</v>
      </c>
      <c r="F204" s="86">
        <f>DBS!F27</f>
        <v>70591704</v>
      </c>
      <c r="G204" s="91">
        <f t="shared" si="61"/>
        <v>2.1158761715421757</v>
      </c>
      <c r="H204" s="91">
        <f t="shared" si="62"/>
        <v>26.012928433948407</v>
      </c>
      <c r="I204" s="86">
        <f>DBS!I27</f>
        <v>3631</v>
      </c>
      <c r="J204" s="86">
        <f>DBS!J27</f>
        <v>52722770</v>
      </c>
    </row>
    <row r="205" spans="1:10" x14ac:dyDescent="0.25">
      <c r="A205" s="29">
        <v>3</v>
      </c>
      <c r="B205" s="34" t="s">
        <v>45</v>
      </c>
      <c r="C205" s="51">
        <f>DBS!C28</f>
        <v>125</v>
      </c>
      <c r="D205" s="51">
        <f>DBS!D28</f>
        <v>59133</v>
      </c>
      <c r="E205" s="51">
        <f>DBS!E28</f>
        <v>85</v>
      </c>
      <c r="F205" s="51">
        <f>DBS!F28</f>
        <v>18292</v>
      </c>
      <c r="G205" s="91">
        <f t="shared" si="61"/>
        <v>68</v>
      </c>
      <c r="H205" s="91">
        <f t="shared" si="62"/>
        <v>30.933658025129791</v>
      </c>
      <c r="I205" s="51">
        <f>DBS!I28</f>
        <v>157</v>
      </c>
      <c r="J205" s="51">
        <f>DBS!J28</f>
        <v>6540062</v>
      </c>
    </row>
    <row r="206" spans="1:10" ht="30" x14ac:dyDescent="0.25">
      <c r="A206" s="93"/>
      <c r="B206" s="98" t="s">
        <v>46</v>
      </c>
      <c r="C206" s="95">
        <f>DBS!C29</f>
        <v>0</v>
      </c>
      <c r="D206" s="95">
        <f>DBS!D29</f>
        <v>0</v>
      </c>
      <c r="E206" s="95">
        <f>DBS!E29</f>
        <v>0</v>
      </c>
      <c r="F206" s="95">
        <f>DBS!F29</f>
        <v>0</v>
      </c>
      <c r="G206" s="91" t="e">
        <f t="shared" si="61"/>
        <v>#DIV/0!</v>
      </c>
      <c r="H206" s="91" t="e">
        <f t="shared" si="62"/>
        <v>#DIV/0!</v>
      </c>
      <c r="I206" s="95">
        <f>DBS!I29</f>
        <v>0</v>
      </c>
      <c r="J206" s="95">
        <f>DBS!J29</f>
        <v>0</v>
      </c>
    </row>
    <row r="207" spans="1:10" x14ac:dyDescent="0.25">
      <c r="A207" s="33">
        <v>4</v>
      </c>
      <c r="B207" s="80" t="s">
        <v>68</v>
      </c>
      <c r="C207" s="193"/>
      <c r="D207" s="193"/>
      <c r="E207" s="193"/>
      <c r="F207" s="193"/>
      <c r="G207" s="193"/>
      <c r="H207" s="193"/>
      <c r="I207" s="193"/>
      <c r="J207" s="193"/>
    </row>
    <row r="208" spans="1:10" x14ac:dyDescent="0.25">
      <c r="A208" s="29" t="s">
        <v>48</v>
      </c>
      <c r="B208" s="32" t="s">
        <v>49</v>
      </c>
      <c r="C208" s="51">
        <f>DBS!C31</f>
        <v>0</v>
      </c>
      <c r="D208" s="51">
        <f>DBS!D31</f>
        <v>0</v>
      </c>
      <c r="E208" s="51">
        <f>DBS!E31</f>
        <v>0</v>
      </c>
      <c r="F208" s="51">
        <f>DBS!F31</f>
        <v>0</v>
      </c>
      <c r="G208" s="91" t="e">
        <f t="shared" ref="G208:G214" si="63">E208/C208*100</f>
        <v>#DIV/0!</v>
      </c>
      <c r="H208" s="91" t="e">
        <f t="shared" ref="H208:H214" si="64">F208/D208*100</f>
        <v>#DIV/0!</v>
      </c>
      <c r="I208" s="51">
        <f>DBS!I31</f>
        <v>0</v>
      </c>
      <c r="J208" s="51">
        <f>DBS!J31</f>
        <v>0</v>
      </c>
    </row>
    <row r="209" spans="1:78" x14ac:dyDescent="0.25">
      <c r="A209" s="29" t="s">
        <v>50</v>
      </c>
      <c r="B209" s="32" t="s">
        <v>34</v>
      </c>
      <c r="C209" s="51">
        <f>DBS!C32</f>
        <v>6</v>
      </c>
      <c r="D209" s="51">
        <f>DBS!D32</f>
        <v>10000</v>
      </c>
      <c r="E209" s="51">
        <f>DBS!E32</f>
        <v>0</v>
      </c>
      <c r="F209" s="51">
        <f>DBS!F32</f>
        <v>0</v>
      </c>
      <c r="G209" s="91">
        <f t="shared" si="63"/>
        <v>0</v>
      </c>
      <c r="H209" s="91">
        <f t="shared" si="64"/>
        <v>0</v>
      </c>
      <c r="I209" s="51">
        <f>DBS!I32</f>
        <v>0</v>
      </c>
      <c r="J209" s="51">
        <f>DBS!J32</f>
        <v>0</v>
      </c>
    </row>
    <row r="210" spans="1:78" x14ac:dyDescent="0.25">
      <c r="A210" s="29" t="s">
        <v>51</v>
      </c>
      <c r="B210" s="32" t="s">
        <v>52</v>
      </c>
      <c r="C210" s="51">
        <f>DBS!C33</f>
        <v>104</v>
      </c>
      <c r="D210" s="51">
        <f>DBS!D33</f>
        <v>1799892</v>
      </c>
      <c r="E210" s="51">
        <f>DBS!E33</f>
        <v>29</v>
      </c>
      <c r="F210" s="51">
        <f>DBS!F33</f>
        <v>389798</v>
      </c>
      <c r="G210" s="91">
        <f t="shared" si="63"/>
        <v>27.884615384615387</v>
      </c>
      <c r="H210" s="91">
        <f t="shared" si="64"/>
        <v>21.65674384907539</v>
      </c>
      <c r="I210" s="51">
        <f>DBS!I33</f>
        <v>703</v>
      </c>
      <c r="J210" s="51">
        <f>DBS!J33</f>
        <v>6082592</v>
      </c>
    </row>
    <row r="211" spans="1:78" x14ac:dyDescent="0.25">
      <c r="A211" s="29" t="s">
        <v>53</v>
      </c>
      <c r="B211" s="32" t="s">
        <v>54</v>
      </c>
      <c r="C211" s="51">
        <f>DBS!C34</f>
        <v>3</v>
      </c>
      <c r="D211" s="51">
        <f>DBS!D34</f>
        <v>1846800</v>
      </c>
      <c r="E211" s="51">
        <f>DBS!E34</f>
        <v>10168</v>
      </c>
      <c r="F211" s="51">
        <f>DBS!F34</f>
        <v>968845</v>
      </c>
      <c r="G211" s="91">
        <f t="shared" si="63"/>
        <v>338933.33333333337</v>
      </c>
      <c r="H211" s="91">
        <f t="shared" si="64"/>
        <v>52.460742906649337</v>
      </c>
      <c r="I211" s="51">
        <f>DBS!I34</f>
        <v>39211</v>
      </c>
      <c r="J211" s="51">
        <f>DBS!J34</f>
        <v>2925602</v>
      </c>
    </row>
    <row r="212" spans="1:78" x14ac:dyDescent="0.25">
      <c r="A212" s="29" t="s">
        <v>55</v>
      </c>
      <c r="B212" s="32" t="s">
        <v>42</v>
      </c>
      <c r="C212" s="51">
        <f>DBS!C35</f>
        <v>56840</v>
      </c>
      <c r="D212" s="51">
        <f>DBS!D35</f>
        <v>436752198</v>
      </c>
      <c r="E212" s="51">
        <f>DBS!E35</f>
        <v>244</v>
      </c>
      <c r="F212" s="51">
        <f>DBS!F35</f>
        <v>96324487</v>
      </c>
      <c r="G212" s="91">
        <f t="shared" si="63"/>
        <v>0.42927515833919772</v>
      </c>
      <c r="H212" s="91">
        <f t="shared" si="64"/>
        <v>22.054722893460973</v>
      </c>
      <c r="I212" s="51">
        <f>DBS!I35</f>
        <v>240</v>
      </c>
      <c r="J212" s="51">
        <f>DBS!J35</f>
        <v>137704191</v>
      </c>
    </row>
    <row r="213" spans="1:78" ht="30" x14ac:dyDescent="0.25">
      <c r="A213" s="84">
        <v>5</v>
      </c>
      <c r="B213" s="88" t="s">
        <v>56</v>
      </c>
      <c r="C213" s="86">
        <f>DBS!C36</f>
        <v>56953</v>
      </c>
      <c r="D213" s="86">
        <f>DBS!D36</f>
        <v>440408890</v>
      </c>
      <c r="E213" s="86">
        <f>DBS!E36</f>
        <v>10441</v>
      </c>
      <c r="F213" s="86">
        <f>DBS!F36</f>
        <v>97683130</v>
      </c>
      <c r="G213" s="91">
        <f t="shared" si="63"/>
        <v>18.332660263726229</v>
      </c>
      <c r="H213" s="91">
        <f t="shared" si="64"/>
        <v>22.180099497991517</v>
      </c>
      <c r="I213" s="86">
        <f>DBS!I36</f>
        <v>40154</v>
      </c>
      <c r="J213" s="86">
        <f>DBS!J36</f>
        <v>146712385</v>
      </c>
    </row>
    <row r="214" spans="1:78" x14ac:dyDescent="0.25">
      <c r="A214" s="84"/>
      <c r="B214" s="89" t="s">
        <v>57</v>
      </c>
      <c r="C214" s="86">
        <f>DBS!C37</f>
        <v>71037</v>
      </c>
      <c r="D214" s="86">
        <f>DBS!D37</f>
        <v>711780505</v>
      </c>
      <c r="E214" s="86">
        <f>DBS!E37</f>
        <v>10739</v>
      </c>
      <c r="F214" s="86">
        <f>DBS!F37</f>
        <v>168274834</v>
      </c>
      <c r="G214" s="91">
        <f t="shared" si="63"/>
        <v>15.117473992426481</v>
      </c>
      <c r="H214" s="91">
        <f t="shared" si="64"/>
        <v>23.64139405588244</v>
      </c>
      <c r="I214" s="86">
        <f>DBS!I37</f>
        <v>43785</v>
      </c>
      <c r="J214" s="86">
        <f>DBS!J37</f>
        <v>199435155</v>
      </c>
    </row>
    <row r="215" spans="1:78" s="37" customFormat="1" x14ac:dyDescent="0.25">
      <c r="A215" s="198"/>
      <c r="B215" s="198"/>
      <c r="C215" s="198"/>
      <c r="D215" s="198"/>
      <c r="E215" s="198"/>
      <c r="F215" s="198"/>
      <c r="G215" s="198"/>
      <c r="H215" s="198"/>
      <c r="I215" s="198"/>
      <c r="J215" s="19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</row>
    <row r="216" spans="1:78" x14ac:dyDescent="0.25">
      <c r="A216" s="196" t="s">
        <v>62</v>
      </c>
      <c r="B216" s="196"/>
      <c r="C216" s="196"/>
      <c r="D216" s="196"/>
      <c r="E216" s="196"/>
      <c r="F216" s="196"/>
      <c r="G216" s="196"/>
      <c r="H216" s="196"/>
      <c r="I216" s="196"/>
      <c r="J216" s="196"/>
    </row>
    <row r="217" spans="1:78" ht="32.25" customHeight="1" x14ac:dyDescent="0.25">
      <c r="A217" s="192" t="s">
        <v>1</v>
      </c>
      <c r="B217" s="188" t="s">
        <v>2</v>
      </c>
      <c r="C217" s="188" t="s">
        <v>3</v>
      </c>
      <c r="D217" s="188"/>
      <c r="E217" s="188" t="s">
        <v>4</v>
      </c>
      <c r="F217" s="188"/>
      <c r="G217" s="188" t="s">
        <v>5</v>
      </c>
      <c r="H217" s="188"/>
      <c r="I217" s="188" t="s">
        <v>6</v>
      </c>
      <c r="J217" s="188"/>
    </row>
    <row r="218" spans="1:78" x14ac:dyDescent="0.25">
      <c r="A218" s="192"/>
      <c r="B218" s="188"/>
      <c r="C218" s="29" t="s">
        <v>7</v>
      </c>
      <c r="D218" s="29" t="s">
        <v>8</v>
      </c>
      <c r="E218" s="29" t="s">
        <v>7</v>
      </c>
      <c r="F218" s="29" t="s">
        <v>8</v>
      </c>
      <c r="G218" s="29" t="s">
        <v>7</v>
      </c>
      <c r="H218" s="29" t="s">
        <v>8</v>
      </c>
      <c r="I218" s="29" t="s">
        <v>7</v>
      </c>
      <c r="J218" s="79" t="s">
        <v>8</v>
      </c>
    </row>
    <row r="219" spans="1:78" x14ac:dyDescent="0.25">
      <c r="A219" s="33">
        <v>1</v>
      </c>
      <c r="B219" s="80" t="s">
        <v>67</v>
      </c>
      <c r="C219" s="193"/>
      <c r="D219" s="193"/>
      <c r="E219" s="193"/>
      <c r="F219" s="193"/>
      <c r="G219" s="193"/>
      <c r="H219" s="193"/>
      <c r="I219" s="193"/>
      <c r="J219" s="193"/>
    </row>
    <row r="220" spans="1:78" x14ac:dyDescent="0.25">
      <c r="A220" s="84" t="s">
        <v>10</v>
      </c>
      <c r="B220" s="85" t="s">
        <v>11</v>
      </c>
      <c r="C220" s="90">
        <f>MSCOOP!C8</f>
        <v>2917596</v>
      </c>
      <c r="D220" s="90">
        <f>MSCOOP!D8</f>
        <v>263529053</v>
      </c>
      <c r="E220" s="90">
        <f>MSCOOP!E8</f>
        <v>1649268</v>
      </c>
      <c r="F220" s="90">
        <f>MSCOOP!F8</f>
        <v>161036268</v>
      </c>
      <c r="G220" s="91">
        <f t="shared" ref="G220:G241" si="65">E220/C220*100</f>
        <v>56.528319890759384</v>
      </c>
      <c r="H220" s="91">
        <f t="shared" ref="H220:H241" si="66">F220/D220*100</f>
        <v>61.10759560161285</v>
      </c>
      <c r="I220" s="90">
        <f>MSCOOP!I8</f>
        <v>2557383</v>
      </c>
      <c r="J220" s="90">
        <f>MSCOOP!J8</f>
        <v>352494938</v>
      </c>
    </row>
    <row r="221" spans="1:78" x14ac:dyDescent="0.25">
      <c r="A221" s="29" t="s">
        <v>12</v>
      </c>
      <c r="B221" s="31" t="s">
        <v>13</v>
      </c>
      <c r="C221" s="30">
        <f>MSCOOP!C9</f>
        <v>2832520</v>
      </c>
      <c r="D221" s="30">
        <f>MSCOOP!D9</f>
        <v>251743476</v>
      </c>
      <c r="E221" s="30">
        <f>MSCOOP!E9</f>
        <v>1648105</v>
      </c>
      <c r="F221" s="30">
        <f>MSCOOP!F9</f>
        <v>159444952</v>
      </c>
      <c r="G221" s="91">
        <f t="shared" si="65"/>
        <v>58.185114315168121</v>
      </c>
      <c r="H221" s="91">
        <f t="shared" si="66"/>
        <v>63.336279665892917</v>
      </c>
      <c r="I221" s="30">
        <f>MSCOOP!I9</f>
        <v>2538977</v>
      </c>
      <c r="J221" s="30">
        <f>MSCOOP!J9</f>
        <v>346713180</v>
      </c>
    </row>
    <row r="222" spans="1:78" x14ac:dyDescent="0.25">
      <c r="A222" s="29" t="s">
        <v>14</v>
      </c>
      <c r="B222" s="31" t="s">
        <v>15</v>
      </c>
      <c r="C222" s="30">
        <f>MSCOOP!C10</f>
        <v>54373</v>
      </c>
      <c r="D222" s="30">
        <f>MSCOOP!D10</f>
        <v>7533502</v>
      </c>
      <c r="E222" s="30">
        <f>MSCOOP!E10</f>
        <v>342</v>
      </c>
      <c r="F222" s="30">
        <f>MSCOOP!F10</f>
        <v>235092</v>
      </c>
      <c r="G222" s="91">
        <f t="shared" si="65"/>
        <v>0.6289886524561823</v>
      </c>
      <c r="H222" s="91">
        <f t="shared" si="66"/>
        <v>3.1206203967291706</v>
      </c>
      <c r="I222" s="30">
        <f>MSCOOP!I10</f>
        <v>4581</v>
      </c>
      <c r="J222" s="30">
        <f>MSCOOP!J10</f>
        <v>2080511</v>
      </c>
    </row>
    <row r="223" spans="1:78" x14ac:dyDescent="0.25">
      <c r="A223" s="29" t="s">
        <v>16</v>
      </c>
      <c r="B223" s="31" t="s">
        <v>17</v>
      </c>
      <c r="C223" s="30">
        <f>MSCOOP!C11</f>
        <v>30703</v>
      </c>
      <c r="D223" s="30">
        <f>MSCOOP!D11</f>
        <v>4252075</v>
      </c>
      <c r="E223" s="30">
        <f>MSCOOP!E11</f>
        <v>821</v>
      </c>
      <c r="F223" s="30">
        <f>MSCOOP!F11</f>
        <v>1356224</v>
      </c>
      <c r="G223" s="91">
        <f t="shared" si="65"/>
        <v>2.6740057974790736</v>
      </c>
      <c r="H223" s="91">
        <f t="shared" si="66"/>
        <v>31.89558039310219</v>
      </c>
      <c r="I223" s="30">
        <f>MSCOOP!I11</f>
        <v>13825</v>
      </c>
      <c r="J223" s="30">
        <f>MSCOOP!J11</f>
        <v>3701247</v>
      </c>
    </row>
    <row r="224" spans="1:78" ht="30" x14ac:dyDescent="0.25">
      <c r="A224" s="93"/>
      <c r="B224" s="94" t="s">
        <v>18</v>
      </c>
      <c r="C224" s="99">
        <f>MSCOOP!C12</f>
        <v>580</v>
      </c>
      <c r="D224" s="99">
        <f>MSCOOP!D12</f>
        <v>35318</v>
      </c>
      <c r="E224" s="99">
        <f>MSCOOP!E12</f>
        <v>0</v>
      </c>
      <c r="F224" s="99">
        <f>MSCOOP!F12</f>
        <v>0</v>
      </c>
      <c r="G224" s="91">
        <f t="shared" si="65"/>
        <v>0</v>
      </c>
      <c r="H224" s="91">
        <f t="shared" si="66"/>
        <v>0</v>
      </c>
      <c r="I224" s="99">
        <f>MSCOOP!I12</f>
        <v>0</v>
      </c>
      <c r="J224" s="99">
        <f>MSCOOP!J12</f>
        <v>0</v>
      </c>
    </row>
    <row r="225" spans="1:10" ht="30" x14ac:dyDescent="0.25">
      <c r="A225" s="93"/>
      <c r="B225" s="94" t="s">
        <v>19</v>
      </c>
      <c r="C225" s="99">
        <f>MSCOOP!C13</f>
        <v>217938</v>
      </c>
      <c r="D225" s="99">
        <f>MSCOOP!D13</f>
        <v>18442273</v>
      </c>
      <c r="E225" s="99">
        <f>MSCOOP!E13</f>
        <v>0</v>
      </c>
      <c r="F225" s="99">
        <f>MSCOOP!F13</f>
        <v>0</v>
      </c>
      <c r="G225" s="91">
        <f t="shared" si="65"/>
        <v>0</v>
      </c>
      <c r="H225" s="91">
        <f t="shared" si="66"/>
        <v>0</v>
      </c>
      <c r="I225" s="99">
        <f>MSCOOP!I13</f>
        <v>0</v>
      </c>
      <c r="J225" s="99">
        <f>MSCOOP!J13</f>
        <v>0</v>
      </c>
    </row>
    <row r="226" spans="1:10" x14ac:dyDescent="0.25">
      <c r="A226" s="84" t="s">
        <v>20</v>
      </c>
      <c r="B226" s="87" t="s">
        <v>21</v>
      </c>
      <c r="C226" s="90">
        <f>MSCOOP!C14</f>
        <v>167495</v>
      </c>
      <c r="D226" s="90">
        <f>MSCOOP!D14</f>
        <v>26530970</v>
      </c>
      <c r="E226" s="90">
        <f>MSCOOP!E14</f>
        <v>2477</v>
      </c>
      <c r="F226" s="90">
        <f>MSCOOP!F14</f>
        <v>2117535</v>
      </c>
      <c r="G226" s="91">
        <f t="shared" si="65"/>
        <v>1.478850114928804</v>
      </c>
      <c r="H226" s="91">
        <f t="shared" si="66"/>
        <v>7.9813704512122996</v>
      </c>
      <c r="I226" s="90">
        <f>MSCOOP!I14</f>
        <v>10954</v>
      </c>
      <c r="J226" s="90">
        <f>MSCOOP!J14</f>
        <v>8215696</v>
      </c>
    </row>
    <row r="227" spans="1:10" ht="30" x14ac:dyDescent="0.25">
      <c r="A227" s="29" t="s">
        <v>22</v>
      </c>
      <c r="B227" s="31" t="s">
        <v>23</v>
      </c>
      <c r="C227" s="30">
        <f>MSCOOP!C15</f>
        <v>73945</v>
      </c>
      <c r="D227" s="30">
        <f>MSCOOP!D15</f>
        <v>6262185</v>
      </c>
      <c r="E227" s="30">
        <f>MSCOOP!E15</f>
        <v>2204</v>
      </c>
      <c r="F227" s="30">
        <f>MSCOOP!F15</f>
        <v>313588</v>
      </c>
      <c r="G227" s="91">
        <f t="shared" si="65"/>
        <v>2.9805936844952328</v>
      </c>
      <c r="H227" s="91">
        <f t="shared" si="66"/>
        <v>5.0076450951225491</v>
      </c>
      <c r="I227" s="30">
        <f>MSCOOP!I15</f>
        <v>8515</v>
      </c>
      <c r="J227" s="30">
        <f>MSCOOP!J15</f>
        <v>1298183</v>
      </c>
    </row>
    <row r="228" spans="1:10" x14ac:dyDescent="0.25">
      <c r="A228" s="29" t="s">
        <v>24</v>
      </c>
      <c r="B228" s="32" t="s">
        <v>25</v>
      </c>
      <c r="C228" s="30">
        <f>MSCOOP!C16</f>
        <v>45963</v>
      </c>
      <c r="D228" s="30">
        <f>MSCOOP!D16</f>
        <v>7725287</v>
      </c>
      <c r="E228" s="30">
        <f>MSCOOP!E16</f>
        <v>25</v>
      </c>
      <c r="F228" s="30">
        <f>MSCOOP!F16</f>
        <v>131835</v>
      </c>
      <c r="G228" s="91">
        <f t="shared" si="65"/>
        <v>5.4391575832735031E-2</v>
      </c>
      <c r="H228" s="91">
        <f t="shared" si="66"/>
        <v>1.7065385402509965</v>
      </c>
      <c r="I228" s="30">
        <f>MSCOOP!I16</f>
        <v>363</v>
      </c>
      <c r="J228" s="30">
        <f>MSCOOP!J16</f>
        <v>2167193</v>
      </c>
    </row>
    <row r="229" spans="1:10" x14ac:dyDescent="0.25">
      <c r="A229" s="29" t="s">
        <v>26</v>
      </c>
      <c r="B229" s="32" t="s">
        <v>27</v>
      </c>
      <c r="C229" s="30">
        <f>MSCOOP!C17</f>
        <v>2524</v>
      </c>
      <c r="D229" s="30">
        <f>MSCOOP!D17</f>
        <v>762614</v>
      </c>
      <c r="E229" s="30">
        <f>MSCOOP!E17</f>
        <v>36</v>
      </c>
      <c r="F229" s="30">
        <f>MSCOOP!F17</f>
        <v>1618878</v>
      </c>
      <c r="G229" s="91">
        <f t="shared" si="65"/>
        <v>1.4263074484944533</v>
      </c>
      <c r="H229" s="91">
        <f t="shared" si="66"/>
        <v>212.28013123283861</v>
      </c>
      <c r="I229" s="30">
        <f>MSCOOP!I17</f>
        <v>100</v>
      </c>
      <c r="J229" s="30">
        <f>MSCOOP!J17</f>
        <v>2932109</v>
      </c>
    </row>
    <row r="230" spans="1:10" ht="30" x14ac:dyDescent="0.25">
      <c r="A230" s="29" t="s">
        <v>28</v>
      </c>
      <c r="B230" s="32" t="s">
        <v>29</v>
      </c>
      <c r="C230" s="30">
        <f>MSCOOP!C18</f>
        <v>45063</v>
      </c>
      <c r="D230" s="30">
        <f>MSCOOP!D18</f>
        <v>11780884</v>
      </c>
      <c r="E230" s="30">
        <f>MSCOOP!E18</f>
        <v>212</v>
      </c>
      <c r="F230" s="30">
        <f>MSCOOP!F18</f>
        <v>53234</v>
      </c>
      <c r="G230" s="91">
        <f t="shared" si="65"/>
        <v>0.47045247764241177</v>
      </c>
      <c r="H230" s="91">
        <f t="shared" si="66"/>
        <v>0.45186761876273462</v>
      </c>
      <c r="I230" s="30">
        <f>MSCOOP!I18</f>
        <v>1976</v>
      </c>
      <c r="J230" s="30">
        <f>MSCOOP!J18</f>
        <v>1818211</v>
      </c>
    </row>
    <row r="231" spans="1:10" ht="30" x14ac:dyDescent="0.25">
      <c r="A231" s="93"/>
      <c r="B231" s="96" t="s">
        <v>30</v>
      </c>
      <c r="C231" s="99">
        <f>MSCOOP!C19</f>
        <v>292</v>
      </c>
      <c r="D231" s="99">
        <f>MSCOOP!D19</f>
        <v>31210</v>
      </c>
      <c r="E231" s="99">
        <f>MSCOOP!E19</f>
        <v>0</v>
      </c>
      <c r="F231" s="99">
        <f>MSCOOP!F19</f>
        <v>0</v>
      </c>
      <c r="G231" s="91">
        <f t="shared" si="65"/>
        <v>0</v>
      </c>
      <c r="H231" s="91">
        <f t="shared" si="66"/>
        <v>0</v>
      </c>
      <c r="I231" s="99">
        <f>MSCOOP!I19</f>
        <v>0</v>
      </c>
      <c r="J231" s="99">
        <f>MSCOOP!J19</f>
        <v>0</v>
      </c>
    </row>
    <row r="232" spans="1:10" x14ac:dyDescent="0.25">
      <c r="A232" s="29" t="s">
        <v>31</v>
      </c>
      <c r="B232" s="31" t="s">
        <v>32</v>
      </c>
      <c r="C232" s="30">
        <f>MSCOOP!C20</f>
        <v>9389</v>
      </c>
      <c r="D232" s="30">
        <f>MSCOOP!D20</f>
        <v>1052825</v>
      </c>
      <c r="E232" s="30">
        <f>MSCOOP!E20</f>
        <v>4</v>
      </c>
      <c r="F232" s="30">
        <f>MSCOOP!F20</f>
        <v>1865</v>
      </c>
      <c r="G232" s="91">
        <f t="shared" si="65"/>
        <v>4.2603046117797423E-2</v>
      </c>
      <c r="H232" s="91">
        <f t="shared" si="66"/>
        <v>0.17714245007479876</v>
      </c>
      <c r="I232" s="30">
        <f>MSCOOP!I20</f>
        <v>0</v>
      </c>
      <c r="J232" s="30">
        <f>MSCOOP!J20</f>
        <v>0</v>
      </c>
    </row>
    <row r="233" spans="1:10" x14ac:dyDescent="0.25">
      <c r="A233" s="29" t="s">
        <v>33</v>
      </c>
      <c r="B233" s="31" t="s">
        <v>34</v>
      </c>
      <c r="C233" s="30">
        <f>MSCOOP!C21</f>
        <v>23297</v>
      </c>
      <c r="D233" s="30">
        <f>MSCOOP!D21</f>
        <v>7625581</v>
      </c>
      <c r="E233" s="30">
        <f>MSCOOP!E21</f>
        <v>293</v>
      </c>
      <c r="F233" s="30">
        <f>MSCOOP!F21</f>
        <v>62175</v>
      </c>
      <c r="G233" s="91">
        <f t="shared" si="65"/>
        <v>1.2576726617161007</v>
      </c>
      <c r="H233" s="91">
        <f t="shared" si="66"/>
        <v>0.81534770924340061</v>
      </c>
      <c r="I233" s="30">
        <f>MSCOOP!I21</f>
        <v>4026</v>
      </c>
      <c r="J233" s="30">
        <f>MSCOOP!J21</f>
        <v>969538</v>
      </c>
    </row>
    <row r="234" spans="1:10" x14ac:dyDescent="0.25">
      <c r="A234" s="29" t="s">
        <v>35</v>
      </c>
      <c r="B234" s="31" t="s">
        <v>36</v>
      </c>
      <c r="C234" s="30">
        <f>MSCOOP!C22</f>
        <v>18115</v>
      </c>
      <c r="D234" s="30">
        <f>MSCOOP!D22</f>
        <v>22208448</v>
      </c>
      <c r="E234" s="30">
        <f>MSCOOP!E22</f>
        <v>1921</v>
      </c>
      <c r="F234" s="30">
        <f>MSCOOP!F22</f>
        <v>1084613</v>
      </c>
      <c r="G234" s="91">
        <f t="shared" si="65"/>
        <v>10.60447143251449</v>
      </c>
      <c r="H234" s="91">
        <f t="shared" si="66"/>
        <v>4.8837856657070322</v>
      </c>
      <c r="I234" s="30">
        <f>MSCOOP!I22</f>
        <v>42187</v>
      </c>
      <c r="J234" s="30">
        <f>MSCOOP!J22</f>
        <v>11627510</v>
      </c>
    </row>
    <row r="235" spans="1:10" x14ac:dyDescent="0.25">
      <c r="A235" s="29" t="s">
        <v>37</v>
      </c>
      <c r="B235" s="31" t="s">
        <v>38</v>
      </c>
      <c r="C235" s="30">
        <f>MSCOOP!C23</f>
        <v>6543</v>
      </c>
      <c r="D235" s="30">
        <f>MSCOOP!D23</f>
        <v>1019961</v>
      </c>
      <c r="E235" s="30">
        <f>MSCOOP!E23</f>
        <v>22</v>
      </c>
      <c r="F235" s="30">
        <f>MSCOOP!F23</f>
        <v>7746</v>
      </c>
      <c r="G235" s="91">
        <f t="shared" si="65"/>
        <v>0.336237200061134</v>
      </c>
      <c r="H235" s="91">
        <f t="shared" si="66"/>
        <v>0.75944080214831744</v>
      </c>
      <c r="I235" s="30">
        <f>MSCOOP!I23</f>
        <v>1</v>
      </c>
      <c r="J235" s="30">
        <f>MSCOOP!J23</f>
        <v>45</v>
      </c>
    </row>
    <row r="236" spans="1:10" x14ac:dyDescent="0.25">
      <c r="A236" s="29" t="s">
        <v>39</v>
      </c>
      <c r="B236" s="31" t="s">
        <v>40</v>
      </c>
      <c r="C236" s="30">
        <f>MSCOOP!C24</f>
        <v>11027</v>
      </c>
      <c r="D236" s="30">
        <f>MSCOOP!D24</f>
        <v>3014317</v>
      </c>
      <c r="E236" s="30">
        <f>MSCOOP!E24</f>
        <v>23</v>
      </c>
      <c r="F236" s="30">
        <f>MSCOOP!F24</f>
        <v>4142</v>
      </c>
      <c r="G236" s="91">
        <f t="shared" si="65"/>
        <v>0.20857894259544754</v>
      </c>
      <c r="H236" s="91">
        <f t="shared" si="66"/>
        <v>0.13741089606700291</v>
      </c>
      <c r="I236" s="30">
        <f>MSCOOP!I24</f>
        <v>165</v>
      </c>
      <c r="J236" s="30">
        <f>MSCOOP!J24</f>
        <v>27141</v>
      </c>
    </row>
    <row r="237" spans="1:10" x14ac:dyDescent="0.25">
      <c r="A237" s="29" t="s">
        <v>41</v>
      </c>
      <c r="B237" s="31" t="s">
        <v>42</v>
      </c>
      <c r="C237" s="30">
        <f>MSCOOP!C25</f>
        <v>32602</v>
      </c>
      <c r="D237" s="30">
        <f>MSCOOP!D25</f>
        <v>9766143</v>
      </c>
      <c r="E237" s="30">
        <f>MSCOOP!E25</f>
        <v>11176</v>
      </c>
      <c r="F237" s="30">
        <f>MSCOOP!F25</f>
        <v>27786009</v>
      </c>
      <c r="G237" s="91">
        <f t="shared" si="65"/>
        <v>34.280105514999079</v>
      </c>
      <c r="H237" s="91">
        <f t="shared" si="66"/>
        <v>284.5136406460565</v>
      </c>
      <c r="I237" s="30">
        <f>MSCOOP!I25</f>
        <v>152081</v>
      </c>
      <c r="J237" s="30">
        <f>MSCOOP!J25</f>
        <v>50206778</v>
      </c>
    </row>
    <row r="238" spans="1:10" ht="30" x14ac:dyDescent="0.25">
      <c r="A238" s="93"/>
      <c r="B238" s="97" t="s">
        <v>43</v>
      </c>
      <c r="C238" s="99">
        <f>MSCOOP!C26</f>
        <v>390</v>
      </c>
      <c r="D238" s="99">
        <f>MSCOOP!D26</f>
        <v>70017</v>
      </c>
      <c r="E238" s="99">
        <f>MSCOOP!E26</f>
        <v>0</v>
      </c>
      <c r="F238" s="99">
        <f>MSCOOP!F26</f>
        <v>0</v>
      </c>
      <c r="G238" s="91">
        <f t="shared" si="65"/>
        <v>0</v>
      </c>
      <c r="H238" s="91">
        <f t="shared" si="66"/>
        <v>0</v>
      </c>
      <c r="I238" s="99">
        <f>MSCOOP!I26</f>
        <v>0</v>
      </c>
      <c r="J238" s="99">
        <f>MSCOOP!J26</f>
        <v>0</v>
      </c>
    </row>
    <row r="239" spans="1:10" ht="30" x14ac:dyDescent="0.25">
      <c r="A239" s="84">
        <v>2</v>
      </c>
      <c r="B239" s="85" t="s">
        <v>44</v>
      </c>
      <c r="C239" s="90">
        <f>MSCOOP!C27</f>
        <v>3186064</v>
      </c>
      <c r="D239" s="90">
        <f>MSCOOP!D27</f>
        <v>334747298</v>
      </c>
      <c r="E239" s="90">
        <f>MSCOOP!E27</f>
        <v>1665184</v>
      </c>
      <c r="F239" s="90">
        <f>MSCOOP!F27</f>
        <v>192100353</v>
      </c>
      <c r="G239" s="91">
        <f t="shared" si="65"/>
        <v>52.264612386945139</v>
      </c>
      <c r="H239" s="91">
        <f t="shared" si="66"/>
        <v>57.38667769620055</v>
      </c>
      <c r="I239" s="90">
        <f>MSCOOP!I27</f>
        <v>2766797</v>
      </c>
      <c r="J239" s="90">
        <f>MSCOOP!J27</f>
        <v>423541646</v>
      </c>
    </row>
    <row r="240" spans="1:10" x14ac:dyDescent="0.25">
      <c r="A240" s="29">
        <v>3</v>
      </c>
      <c r="B240" s="34" t="s">
        <v>45</v>
      </c>
      <c r="C240" s="30">
        <f>MSCOOP!C28</f>
        <v>446173</v>
      </c>
      <c r="D240" s="30">
        <f>MSCOOP!D28</f>
        <v>46187855</v>
      </c>
      <c r="E240" s="30">
        <f>MSCOOP!E28</f>
        <v>154514</v>
      </c>
      <c r="F240" s="30">
        <f>MSCOOP!F28</f>
        <v>18359460</v>
      </c>
      <c r="G240" s="91">
        <f t="shared" si="65"/>
        <v>34.630961532858329</v>
      </c>
      <c r="H240" s="91">
        <f t="shared" si="66"/>
        <v>39.749540220042697</v>
      </c>
      <c r="I240" s="30">
        <f>MSCOOP!I28</f>
        <v>691805</v>
      </c>
      <c r="J240" s="30">
        <f>MSCOOP!J28</f>
        <v>94851193</v>
      </c>
    </row>
    <row r="241" spans="1:10" ht="30" x14ac:dyDescent="0.25">
      <c r="A241" s="93"/>
      <c r="B241" s="98" t="s">
        <v>46</v>
      </c>
      <c r="C241" s="99">
        <f>MSCOOP!C29</f>
        <v>30384</v>
      </c>
      <c r="D241" s="99">
        <f>MSCOOP!D29</f>
        <v>3581176</v>
      </c>
      <c r="E241" s="99">
        <f>MSCOOP!E29</f>
        <v>0</v>
      </c>
      <c r="F241" s="99">
        <f>MSCOOP!F29</f>
        <v>0</v>
      </c>
      <c r="G241" s="91">
        <f t="shared" si="65"/>
        <v>0</v>
      </c>
      <c r="H241" s="91">
        <f t="shared" si="66"/>
        <v>0</v>
      </c>
      <c r="I241" s="99">
        <f>MSCOOP!I29</f>
        <v>0</v>
      </c>
      <c r="J241" s="99">
        <f>MSCOOP!J29</f>
        <v>0</v>
      </c>
    </row>
    <row r="242" spans="1:10" x14ac:dyDescent="0.25">
      <c r="A242" s="33">
        <v>4</v>
      </c>
      <c r="B242" s="80" t="s">
        <v>68</v>
      </c>
      <c r="C242" s="193"/>
      <c r="D242" s="193"/>
      <c r="E242" s="193"/>
      <c r="F242" s="193"/>
      <c r="G242" s="193"/>
      <c r="H242" s="193"/>
      <c r="I242" s="193"/>
      <c r="J242" s="193"/>
    </row>
    <row r="243" spans="1:10" x14ac:dyDescent="0.25">
      <c r="A243" s="29" t="s">
        <v>48</v>
      </c>
      <c r="B243" s="32" t="s">
        <v>49</v>
      </c>
      <c r="C243" s="30">
        <f>MSCOOP!C31</f>
        <v>241</v>
      </c>
      <c r="D243" s="30">
        <f>MSCOOP!D31</f>
        <v>1152000</v>
      </c>
      <c r="E243" s="30">
        <f>MSCOOP!E31</f>
        <v>56</v>
      </c>
      <c r="F243" s="30">
        <f>MSCOOP!F31</f>
        <v>7529</v>
      </c>
      <c r="G243" s="91">
        <f t="shared" ref="G243:G249" si="67">E243/C243*100</f>
        <v>23.236514522821576</v>
      </c>
      <c r="H243" s="91">
        <f t="shared" ref="H243:H249" si="68">F243/D243*100</f>
        <v>0.65355902777777786</v>
      </c>
      <c r="I243" s="30">
        <f>MSCOOP!I31</f>
        <v>1167</v>
      </c>
      <c r="J243" s="30">
        <f>MSCOOP!J31</f>
        <v>131313</v>
      </c>
    </row>
    <row r="244" spans="1:10" x14ac:dyDescent="0.25">
      <c r="A244" s="29" t="s">
        <v>50</v>
      </c>
      <c r="B244" s="32" t="s">
        <v>34</v>
      </c>
      <c r="C244" s="30">
        <f>MSCOOP!C32</f>
        <v>1160</v>
      </c>
      <c r="D244" s="30">
        <f>MSCOOP!D32</f>
        <v>1153000</v>
      </c>
      <c r="E244" s="30">
        <f>MSCOOP!E32</f>
        <v>247</v>
      </c>
      <c r="F244" s="30">
        <f>MSCOOP!F32</f>
        <v>79075</v>
      </c>
      <c r="G244" s="91">
        <f t="shared" si="67"/>
        <v>21.293103448275865</v>
      </c>
      <c r="H244" s="91">
        <f t="shared" si="68"/>
        <v>6.8581960104076325</v>
      </c>
      <c r="I244" s="30">
        <f>MSCOOP!I32</f>
        <v>1406</v>
      </c>
      <c r="J244" s="30">
        <f>MSCOOP!J32</f>
        <v>344088</v>
      </c>
    </row>
    <row r="245" spans="1:10" x14ac:dyDescent="0.25">
      <c r="A245" s="29" t="s">
        <v>51</v>
      </c>
      <c r="B245" s="32" t="s">
        <v>52</v>
      </c>
      <c r="C245" s="30">
        <f>MSCOOP!C33</f>
        <v>12166</v>
      </c>
      <c r="D245" s="30">
        <f>MSCOOP!D33</f>
        <v>20098874</v>
      </c>
      <c r="E245" s="30">
        <f>MSCOOP!E33</f>
        <v>815</v>
      </c>
      <c r="F245" s="30">
        <f>MSCOOP!F33</f>
        <v>640544</v>
      </c>
      <c r="G245" s="91">
        <f t="shared" si="67"/>
        <v>6.6989972053263198</v>
      </c>
      <c r="H245" s="91">
        <f t="shared" si="68"/>
        <v>3.1869646030916958</v>
      </c>
      <c r="I245" s="30">
        <f>MSCOOP!I33</f>
        <v>9304</v>
      </c>
      <c r="J245" s="30">
        <f>MSCOOP!J33</f>
        <v>5940011</v>
      </c>
    </row>
    <row r="246" spans="1:10" x14ac:dyDescent="0.25">
      <c r="A246" s="29" t="s">
        <v>53</v>
      </c>
      <c r="B246" s="32" t="s">
        <v>54</v>
      </c>
      <c r="C246" s="30">
        <f>MSCOOP!C34</f>
        <v>2998</v>
      </c>
      <c r="D246" s="30">
        <f>MSCOOP!D34</f>
        <v>3044272</v>
      </c>
      <c r="E246" s="30">
        <f>MSCOOP!E34</f>
        <v>95131</v>
      </c>
      <c r="F246" s="30">
        <f>MSCOOP!F34</f>
        <v>33968321</v>
      </c>
      <c r="G246" s="91">
        <f t="shared" si="67"/>
        <v>3173.1487658438959</v>
      </c>
      <c r="H246" s="91">
        <f t="shared" si="68"/>
        <v>1115.8109722127326</v>
      </c>
      <c r="I246" s="30">
        <f>MSCOOP!I34</f>
        <v>464841</v>
      </c>
      <c r="J246" s="30">
        <f>MSCOOP!J34</f>
        <v>72222012</v>
      </c>
    </row>
    <row r="247" spans="1:10" x14ac:dyDescent="0.25">
      <c r="A247" s="29" t="s">
        <v>55</v>
      </c>
      <c r="B247" s="32" t="s">
        <v>42</v>
      </c>
      <c r="C247" s="30">
        <f>MSCOOP!C35</f>
        <v>145707</v>
      </c>
      <c r="D247" s="30">
        <f>MSCOOP!D35</f>
        <v>68375539</v>
      </c>
      <c r="E247" s="30">
        <f>MSCOOP!E35</f>
        <v>32623</v>
      </c>
      <c r="F247" s="30">
        <f>MSCOOP!F35</f>
        <v>99397369</v>
      </c>
      <c r="G247" s="91">
        <f t="shared" si="67"/>
        <v>22.38945280597363</v>
      </c>
      <c r="H247" s="91">
        <f t="shared" si="68"/>
        <v>145.36977763348966</v>
      </c>
      <c r="I247" s="30">
        <f>MSCOOP!I35</f>
        <v>150407</v>
      </c>
      <c r="J247" s="30">
        <f>MSCOOP!J35</f>
        <v>162823342</v>
      </c>
    </row>
    <row r="248" spans="1:10" ht="30" x14ac:dyDescent="0.25">
      <c r="A248" s="84">
        <v>5</v>
      </c>
      <c r="B248" s="88" t="s">
        <v>56</v>
      </c>
      <c r="C248" s="90">
        <f>MSCOOP!C36</f>
        <v>162272</v>
      </c>
      <c r="D248" s="90">
        <f>MSCOOP!D36</f>
        <v>93823685</v>
      </c>
      <c r="E248" s="90">
        <f>MSCOOP!E36</f>
        <v>128872</v>
      </c>
      <c r="F248" s="90">
        <f>MSCOOP!F36</f>
        <v>134092838</v>
      </c>
      <c r="G248" s="91">
        <f t="shared" si="67"/>
        <v>79.417274699270351</v>
      </c>
      <c r="H248" s="91">
        <f t="shared" si="68"/>
        <v>142.92002920158166</v>
      </c>
      <c r="I248" s="90">
        <f>MSCOOP!I36</f>
        <v>627125</v>
      </c>
      <c r="J248" s="90">
        <f>MSCOOP!J36</f>
        <v>241460766</v>
      </c>
    </row>
    <row r="249" spans="1:10" x14ac:dyDescent="0.25">
      <c r="A249" s="84"/>
      <c r="B249" s="89" t="s">
        <v>57</v>
      </c>
      <c r="C249" s="90">
        <f>MSCOOP!C37</f>
        <v>3348336</v>
      </c>
      <c r="D249" s="90">
        <f>MSCOOP!D37</f>
        <v>428570983</v>
      </c>
      <c r="E249" s="90">
        <f>MSCOOP!E37</f>
        <v>1794056</v>
      </c>
      <c r="F249" s="90">
        <f>MSCOOP!F37</f>
        <v>326193191</v>
      </c>
      <c r="G249" s="91">
        <f t="shared" si="67"/>
        <v>53.580524774096752</v>
      </c>
      <c r="H249" s="91">
        <f t="shared" si="68"/>
        <v>76.111823697592712</v>
      </c>
      <c r="I249" s="90">
        <f>MSCOOP!I37</f>
        <v>3393922</v>
      </c>
      <c r="J249" s="90">
        <f>MSCOOP!J37</f>
        <v>665002412</v>
      </c>
    </row>
  </sheetData>
  <mergeCells count="74">
    <mergeCell ref="C219:J219"/>
    <mergeCell ref="C242:J242"/>
    <mergeCell ref="C184:J184"/>
    <mergeCell ref="C207:J207"/>
    <mergeCell ref="A216:J216"/>
    <mergeCell ref="C217:D217"/>
    <mergeCell ref="E217:F217"/>
    <mergeCell ref="G217:H217"/>
    <mergeCell ref="I217:J217"/>
    <mergeCell ref="A215:J215"/>
    <mergeCell ref="A217:A218"/>
    <mergeCell ref="B217:B218"/>
    <mergeCell ref="C149:J149"/>
    <mergeCell ref="C172:J172"/>
    <mergeCell ref="A181:J181"/>
    <mergeCell ref="C182:D182"/>
    <mergeCell ref="E182:F182"/>
    <mergeCell ref="G182:H182"/>
    <mergeCell ref="I182:J182"/>
    <mergeCell ref="A180:J180"/>
    <mergeCell ref="A182:A183"/>
    <mergeCell ref="B182:B183"/>
    <mergeCell ref="C114:J114"/>
    <mergeCell ref="C137:J137"/>
    <mergeCell ref="A146:J146"/>
    <mergeCell ref="C147:D147"/>
    <mergeCell ref="E147:F147"/>
    <mergeCell ref="G147:H147"/>
    <mergeCell ref="I147:J147"/>
    <mergeCell ref="B147:B148"/>
    <mergeCell ref="A147:A148"/>
    <mergeCell ref="A145:J145"/>
    <mergeCell ref="C79:J79"/>
    <mergeCell ref="C102:J102"/>
    <mergeCell ref="A111:J111"/>
    <mergeCell ref="C112:D112"/>
    <mergeCell ref="E112:F112"/>
    <mergeCell ref="G112:H112"/>
    <mergeCell ref="I112:J112"/>
    <mergeCell ref="B112:B113"/>
    <mergeCell ref="A112:A113"/>
    <mergeCell ref="A110:J110"/>
    <mergeCell ref="A41:J41"/>
    <mergeCell ref="C44:J44"/>
    <mergeCell ref="A76:J76"/>
    <mergeCell ref="C77:D77"/>
    <mergeCell ref="E77:F77"/>
    <mergeCell ref="G77:H77"/>
    <mergeCell ref="I77:J77"/>
    <mergeCell ref="C67:J67"/>
    <mergeCell ref="B77:B78"/>
    <mergeCell ref="A77:A78"/>
    <mergeCell ref="A75:J75"/>
    <mergeCell ref="B42:B43"/>
    <mergeCell ref="A42:A43"/>
    <mergeCell ref="C42:D42"/>
    <mergeCell ref="E42:F42"/>
    <mergeCell ref="G42:H42"/>
    <mergeCell ref="I42:J42"/>
    <mergeCell ref="A1:J1"/>
    <mergeCell ref="A2:J2"/>
    <mergeCell ref="A3:J3"/>
    <mergeCell ref="A5:J5"/>
    <mergeCell ref="A40:J40"/>
    <mergeCell ref="C9:J9"/>
    <mergeCell ref="C32:J32"/>
    <mergeCell ref="A6:J6"/>
    <mergeCell ref="B7:B8"/>
    <mergeCell ref="A7:A8"/>
    <mergeCell ref="A4:J4"/>
    <mergeCell ref="C7:D7"/>
    <mergeCell ref="E7:F7"/>
    <mergeCell ref="G7:H7"/>
    <mergeCell ref="I7:J7"/>
  </mergeCells>
  <printOptions horizontalCentered="1"/>
  <pageMargins left="0.51181102362204722" right="0.51181102362204722" top="0.51181102362204722" bottom="0.51181102362204722" header="0.23622047244094491" footer="0.23622047244094491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N6" sqref="N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6" width="9.140625" style="2"/>
    <col min="247" max="247" width="6.7109375" style="2" bestFit="1" customWidth="1"/>
    <col min="248" max="248" width="74.5703125" style="2" customWidth="1"/>
    <col min="249" max="249" width="12.7109375" style="2" bestFit="1" customWidth="1"/>
    <col min="250" max="250" width="11.28515625" style="2" customWidth="1"/>
    <col min="251" max="251" width="15" style="2" customWidth="1"/>
    <col min="252" max="252" width="13.85546875" style="2" customWidth="1"/>
    <col min="253" max="253" width="12.7109375" style="2" bestFit="1" customWidth="1"/>
    <col min="254" max="254" width="9.7109375" style="2" bestFit="1" customWidth="1"/>
    <col min="255" max="255" width="11.140625" style="2" customWidth="1"/>
    <col min="256" max="256" width="13.140625" style="2" customWidth="1"/>
    <col min="257" max="257" width="12.7109375" style="2" bestFit="1" customWidth="1"/>
    <col min="258" max="258" width="11.5703125" style="2" customWidth="1"/>
    <col min="259" max="259" width="14.7109375" style="2" customWidth="1"/>
    <col min="260" max="260" width="13.7109375" style="2" customWidth="1"/>
    <col min="261" max="261" width="12.7109375" style="2" bestFit="1" customWidth="1"/>
    <col min="262" max="262" width="9.7109375" style="2" bestFit="1" customWidth="1"/>
    <col min="263" max="263" width="11.42578125" style="2" customWidth="1"/>
    <col min="264" max="264" width="11.5703125" style="2" bestFit="1" customWidth="1"/>
    <col min="265" max="502" width="9.140625" style="2"/>
    <col min="503" max="503" width="6.7109375" style="2" bestFit="1" customWidth="1"/>
    <col min="504" max="504" width="74.5703125" style="2" customWidth="1"/>
    <col min="505" max="505" width="12.7109375" style="2" bestFit="1" customWidth="1"/>
    <col min="506" max="506" width="11.28515625" style="2" customWidth="1"/>
    <col min="507" max="507" width="15" style="2" customWidth="1"/>
    <col min="508" max="508" width="13.85546875" style="2" customWidth="1"/>
    <col min="509" max="509" width="12.7109375" style="2" bestFit="1" customWidth="1"/>
    <col min="510" max="510" width="9.7109375" style="2" bestFit="1" customWidth="1"/>
    <col min="511" max="511" width="11.140625" style="2" customWidth="1"/>
    <col min="512" max="512" width="13.140625" style="2" customWidth="1"/>
    <col min="513" max="513" width="12.7109375" style="2" bestFit="1" customWidth="1"/>
    <col min="514" max="514" width="11.5703125" style="2" customWidth="1"/>
    <col min="515" max="515" width="14.7109375" style="2" customWidth="1"/>
    <col min="516" max="516" width="13.7109375" style="2" customWidth="1"/>
    <col min="517" max="517" width="12.7109375" style="2" bestFit="1" customWidth="1"/>
    <col min="518" max="518" width="9.7109375" style="2" bestFit="1" customWidth="1"/>
    <col min="519" max="519" width="11.42578125" style="2" customWidth="1"/>
    <col min="520" max="520" width="11.5703125" style="2" bestFit="1" customWidth="1"/>
    <col min="521" max="758" width="9.140625" style="2"/>
    <col min="759" max="759" width="6.7109375" style="2" bestFit="1" customWidth="1"/>
    <col min="760" max="760" width="74.5703125" style="2" customWidth="1"/>
    <col min="761" max="761" width="12.7109375" style="2" bestFit="1" customWidth="1"/>
    <col min="762" max="762" width="11.28515625" style="2" customWidth="1"/>
    <col min="763" max="763" width="15" style="2" customWidth="1"/>
    <col min="764" max="764" width="13.85546875" style="2" customWidth="1"/>
    <col min="765" max="765" width="12.7109375" style="2" bestFit="1" customWidth="1"/>
    <col min="766" max="766" width="9.7109375" style="2" bestFit="1" customWidth="1"/>
    <col min="767" max="767" width="11.140625" style="2" customWidth="1"/>
    <col min="768" max="768" width="13.140625" style="2" customWidth="1"/>
    <col min="769" max="769" width="12.7109375" style="2" bestFit="1" customWidth="1"/>
    <col min="770" max="770" width="11.5703125" style="2" customWidth="1"/>
    <col min="771" max="771" width="14.7109375" style="2" customWidth="1"/>
    <col min="772" max="772" width="13.7109375" style="2" customWidth="1"/>
    <col min="773" max="773" width="12.7109375" style="2" bestFit="1" customWidth="1"/>
    <col min="774" max="774" width="9.7109375" style="2" bestFit="1" customWidth="1"/>
    <col min="775" max="775" width="11.42578125" style="2" customWidth="1"/>
    <col min="776" max="776" width="11.5703125" style="2" bestFit="1" customWidth="1"/>
    <col min="777" max="1014" width="9.140625" style="2"/>
    <col min="1015" max="1015" width="6.7109375" style="2" bestFit="1" customWidth="1"/>
    <col min="1016" max="1016" width="74.5703125" style="2" customWidth="1"/>
    <col min="1017" max="1017" width="12.7109375" style="2" bestFit="1" customWidth="1"/>
    <col min="1018" max="1018" width="11.28515625" style="2" customWidth="1"/>
    <col min="1019" max="1019" width="15" style="2" customWidth="1"/>
    <col min="1020" max="1020" width="13.85546875" style="2" customWidth="1"/>
    <col min="1021" max="1021" width="12.7109375" style="2" bestFit="1" customWidth="1"/>
    <col min="1022" max="1022" width="9.7109375" style="2" bestFit="1" customWidth="1"/>
    <col min="1023" max="1023" width="11.140625" style="2" customWidth="1"/>
    <col min="1024" max="1024" width="13.140625" style="2" customWidth="1"/>
    <col min="1025" max="1025" width="12.7109375" style="2" bestFit="1" customWidth="1"/>
    <col min="1026" max="1026" width="11.5703125" style="2" customWidth="1"/>
    <col min="1027" max="1027" width="14.7109375" style="2" customWidth="1"/>
    <col min="1028" max="1028" width="13.7109375" style="2" customWidth="1"/>
    <col min="1029" max="1029" width="12.7109375" style="2" bestFit="1" customWidth="1"/>
    <col min="1030" max="1030" width="9.7109375" style="2" bestFit="1" customWidth="1"/>
    <col min="1031" max="1031" width="11.42578125" style="2" customWidth="1"/>
    <col min="1032" max="1032" width="11.5703125" style="2" bestFit="1" customWidth="1"/>
    <col min="1033" max="1270" width="9.140625" style="2"/>
    <col min="1271" max="1271" width="6.7109375" style="2" bestFit="1" customWidth="1"/>
    <col min="1272" max="1272" width="74.5703125" style="2" customWidth="1"/>
    <col min="1273" max="1273" width="12.7109375" style="2" bestFit="1" customWidth="1"/>
    <col min="1274" max="1274" width="11.28515625" style="2" customWidth="1"/>
    <col min="1275" max="1275" width="15" style="2" customWidth="1"/>
    <col min="1276" max="1276" width="13.85546875" style="2" customWidth="1"/>
    <col min="1277" max="1277" width="12.7109375" style="2" bestFit="1" customWidth="1"/>
    <col min="1278" max="1278" width="9.7109375" style="2" bestFit="1" customWidth="1"/>
    <col min="1279" max="1279" width="11.140625" style="2" customWidth="1"/>
    <col min="1280" max="1280" width="13.140625" style="2" customWidth="1"/>
    <col min="1281" max="1281" width="12.7109375" style="2" bestFit="1" customWidth="1"/>
    <col min="1282" max="1282" width="11.5703125" style="2" customWidth="1"/>
    <col min="1283" max="1283" width="14.7109375" style="2" customWidth="1"/>
    <col min="1284" max="1284" width="13.7109375" style="2" customWidth="1"/>
    <col min="1285" max="1285" width="12.7109375" style="2" bestFit="1" customWidth="1"/>
    <col min="1286" max="1286" width="9.7109375" style="2" bestFit="1" customWidth="1"/>
    <col min="1287" max="1287" width="11.42578125" style="2" customWidth="1"/>
    <col min="1288" max="1288" width="11.5703125" style="2" bestFit="1" customWidth="1"/>
    <col min="1289" max="1526" width="9.140625" style="2"/>
    <col min="1527" max="1527" width="6.7109375" style="2" bestFit="1" customWidth="1"/>
    <col min="1528" max="1528" width="74.5703125" style="2" customWidth="1"/>
    <col min="1529" max="1529" width="12.7109375" style="2" bestFit="1" customWidth="1"/>
    <col min="1530" max="1530" width="11.28515625" style="2" customWidth="1"/>
    <col min="1531" max="1531" width="15" style="2" customWidth="1"/>
    <col min="1532" max="1532" width="13.85546875" style="2" customWidth="1"/>
    <col min="1533" max="1533" width="12.7109375" style="2" bestFit="1" customWidth="1"/>
    <col min="1534" max="1534" width="9.7109375" style="2" bestFit="1" customWidth="1"/>
    <col min="1535" max="1535" width="11.140625" style="2" customWidth="1"/>
    <col min="1536" max="1536" width="13.140625" style="2" customWidth="1"/>
    <col min="1537" max="1537" width="12.7109375" style="2" bestFit="1" customWidth="1"/>
    <col min="1538" max="1538" width="11.5703125" style="2" customWidth="1"/>
    <col min="1539" max="1539" width="14.7109375" style="2" customWidth="1"/>
    <col min="1540" max="1540" width="13.7109375" style="2" customWidth="1"/>
    <col min="1541" max="1541" width="12.7109375" style="2" bestFit="1" customWidth="1"/>
    <col min="1542" max="1542" width="9.7109375" style="2" bestFit="1" customWidth="1"/>
    <col min="1543" max="1543" width="11.42578125" style="2" customWidth="1"/>
    <col min="1544" max="1544" width="11.5703125" style="2" bestFit="1" customWidth="1"/>
    <col min="1545" max="1782" width="9.140625" style="2"/>
    <col min="1783" max="1783" width="6.7109375" style="2" bestFit="1" customWidth="1"/>
    <col min="1784" max="1784" width="74.5703125" style="2" customWidth="1"/>
    <col min="1785" max="1785" width="12.7109375" style="2" bestFit="1" customWidth="1"/>
    <col min="1786" max="1786" width="11.28515625" style="2" customWidth="1"/>
    <col min="1787" max="1787" width="15" style="2" customWidth="1"/>
    <col min="1788" max="1788" width="13.85546875" style="2" customWidth="1"/>
    <col min="1789" max="1789" width="12.7109375" style="2" bestFit="1" customWidth="1"/>
    <col min="1790" max="1790" width="9.7109375" style="2" bestFit="1" customWidth="1"/>
    <col min="1791" max="1791" width="11.140625" style="2" customWidth="1"/>
    <col min="1792" max="1792" width="13.140625" style="2" customWidth="1"/>
    <col min="1793" max="1793" width="12.7109375" style="2" bestFit="1" customWidth="1"/>
    <col min="1794" max="1794" width="11.5703125" style="2" customWidth="1"/>
    <col min="1795" max="1795" width="14.7109375" style="2" customWidth="1"/>
    <col min="1796" max="1796" width="13.7109375" style="2" customWidth="1"/>
    <col min="1797" max="1797" width="12.7109375" style="2" bestFit="1" customWidth="1"/>
    <col min="1798" max="1798" width="9.7109375" style="2" bestFit="1" customWidth="1"/>
    <col min="1799" max="1799" width="11.42578125" style="2" customWidth="1"/>
    <col min="1800" max="1800" width="11.5703125" style="2" bestFit="1" customWidth="1"/>
    <col min="1801" max="2038" width="9.140625" style="2"/>
    <col min="2039" max="2039" width="6.7109375" style="2" bestFit="1" customWidth="1"/>
    <col min="2040" max="2040" width="74.5703125" style="2" customWidth="1"/>
    <col min="2041" max="2041" width="12.7109375" style="2" bestFit="1" customWidth="1"/>
    <col min="2042" max="2042" width="11.28515625" style="2" customWidth="1"/>
    <col min="2043" max="2043" width="15" style="2" customWidth="1"/>
    <col min="2044" max="2044" width="13.85546875" style="2" customWidth="1"/>
    <col min="2045" max="2045" width="12.7109375" style="2" bestFit="1" customWidth="1"/>
    <col min="2046" max="2046" width="9.7109375" style="2" bestFit="1" customWidth="1"/>
    <col min="2047" max="2047" width="11.140625" style="2" customWidth="1"/>
    <col min="2048" max="2048" width="13.140625" style="2" customWidth="1"/>
    <col min="2049" max="2049" width="12.7109375" style="2" bestFit="1" customWidth="1"/>
    <col min="2050" max="2050" width="11.5703125" style="2" customWidth="1"/>
    <col min="2051" max="2051" width="14.7109375" style="2" customWidth="1"/>
    <col min="2052" max="2052" width="13.7109375" style="2" customWidth="1"/>
    <col min="2053" max="2053" width="12.7109375" style="2" bestFit="1" customWidth="1"/>
    <col min="2054" max="2054" width="9.7109375" style="2" bestFit="1" customWidth="1"/>
    <col min="2055" max="2055" width="11.42578125" style="2" customWidth="1"/>
    <col min="2056" max="2056" width="11.5703125" style="2" bestFit="1" customWidth="1"/>
    <col min="2057" max="2294" width="9.140625" style="2"/>
    <col min="2295" max="2295" width="6.7109375" style="2" bestFit="1" customWidth="1"/>
    <col min="2296" max="2296" width="74.5703125" style="2" customWidth="1"/>
    <col min="2297" max="2297" width="12.7109375" style="2" bestFit="1" customWidth="1"/>
    <col min="2298" max="2298" width="11.28515625" style="2" customWidth="1"/>
    <col min="2299" max="2299" width="15" style="2" customWidth="1"/>
    <col min="2300" max="2300" width="13.85546875" style="2" customWidth="1"/>
    <col min="2301" max="2301" width="12.7109375" style="2" bestFit="1" customWidth="1"/>
    <col min="2302" max="2302" width="9.7109375" style="2" bestFit="1" customWidth="1"/>
    <col min="2303" max="2303" width="11.140625" style="2" customWidth="1"/>
    <col min="2304" max="2304" width="13.140625" style="2" customWidth="1"/>
    <col min="2305" max="2305" width="12.7109375" style="2" bestFit="1" customWidth="1"/>
    <col min="2306" max="2306" width="11.5703125" style="2" customWidth="1"/>
    <col min="2307" max="2307" width="14.7109375" style="2" customWidth="1"/>
    <col min="2308" max="2308" width="13.7109375" style="2" customWidth="1"/>
    <col min="2309" max="2309" width="12.7109375" style="2" bestFit="1" customWidth="1"/>
    <col min="2310" max="2310" width="9.7109375" style="2" bestFit="1" customWidth="1"/>
    <col min="2311" max="2311" width="11.42578125" style="2" customWidth="1"/>
    <col min="2312" max="2312" width="11.5703125" style="2" bestFit="1" customWidth="1"/>
    <col min="2313" max="2550" width="9.140625" style="2"/>
    <col min="2551" max="2551" width="6.7109375" style="2" bestFit="1" customWidth="1"/>
    <col min="2552" max="2552" width="74.5703125" style="2" customWidth="1"/>
    <col min="2553" max="2553" width="12.7109375" style="2" bestFit="1" customWidth="1"/>
    <col min="2554" max="2554" width="11.28515625" style="2" customWidth="1"/>
    <col min="2555" max="2555" width="15" style="2" customWidth="1"/>
    <col min="2556" max="2556" width="13.85546875" style="2" customWidth="1"/>
    <col min="2557" max="2557" width="12.7109375" style="2" bestFit="1" customWidth="1"/>
    <col min="2558" max="2558" width="9.7109375" style="2" bestFit="1" customWidth="1"/>
    <col min="2559" max="2559" width="11.140625" style="2" customWidth="1"/>
    <col min="2560" max="2560" width="13.140625" style="2" customWidth="1"/>
    <col min="2561" max="2561" width="12.7109375" style="2" bestFit="1" customWidth="1"/>
    <col min="2562" max="2562" width="11.5703125" style="2" customWidth="1"/>
    <col min="2563" max="2563" width="14.7109375" style="2" customWidth="1"/>
    <col min="2564" max="2564" width="13.7109375" style="2" customWidth="1"/>
    <col min="2565" max="2565" width="12.7109375" style="2" bestFit="1" customWidth="1"/>
    <col min="2566" max="2566" width="9.7109375" style="2" bestFit="1" customWidth="1"/>
    <col min="2567" max="2567" width="11.42578125" style="2" customWidth="1"/>
    <col min="2568" max="2568" width="11.5703125" style="2" bestFit="1" customWidth="1"/>
    <col min="2569" max="2806" width="9.140625" style="2"/>
    <col min="2807" max="2807" width="6.7109375" style="2" bestFit="1" customWidth="1"/>
    <col min="2808" max="2808" width="74.5703125" style="2" customWidth="1"/>
    <col min="2809" max="2809" width="12.7109375" style="2" bestFit="1" customWidth="1"/>
    <col min="2810" max="2810" width="11.28515625" style="2" customWidth="1"/>
    <col min="2811" max="2811" width="15" style="2" customWidth="1"/>
    <col min="2812" max="2812" width="13.85546875" style="2" customWidth="1"/>
    <col min="2813" max="2813" width="12.7109375" style="2" bestFit="1" customWidth="1"/>
    <col min="2814" max="2814" width="9.7109375" style="2" bestFit="1" customWidth="1"/>
    <col min="2815" max="2815" width="11.140625" style="2" customWidth="1"/>
    <col min="2816" max="2816" width="13.140625" style="2" customWidth="1"/>
    <col min="2817" max="2817" width="12.7109375" style="2" bestFit="1" customWidth="1"/>
    <col min="2818" max="2818" width="11.5703125" style="2" customWidth="1"/>
    <col min="2819" max="2819" width="14.7109375" style="2" customWidth="1"/>
    <col min="2820" max="2820" width="13.7109375" style="2" customWidth="1"/>
    <col min="2821" max="2821" width="12.7109375" style="2" bestFit="1" customWidth="1"/>
    <col min="2822" max="2822" width="9.7109375" style="2" bestFit="1" customWidth="1"/>
    <col min="2823" max="2823" width="11.42578125" style="2" customWidth="1"/>
    <col min="2824" max="2824" width="11.5703125" style="2" bestFit="1" customWidth="1"/>
    <col min="2825" max="3062" width="9.140625" style="2"/>
    <col min="3063" max="3063" width="6.7109375" style="2" bestFit="1" customWidth="1"/>
    <col min="3064" max="3064" width="74.5703125" style="2" customWidth="1"/>
    <col min="3065" max="3065" width="12.7109375" style="2" bestFit="1" customWidth="1"/>
    <col min="3066" max="3066" width="11.28515625" style="2" customWidth="1"/>
    <col min="3067" max="3067" width="15" style="2" customWidth="1"/>
    <col min="3068" max="3068" width="13.85546875" style="2" customWidth="1"/>
    <col min="3069" max="3069" width="12.7109375" style="2" bestFit="1" customWidth="1"/>
    <col min="3070" max="3070" width="9.7109375" style="2" bestFit="1" customWidth="1"/>
    <col min="3071" max="3071" width="11.140625" style="2" customWidth="1"/>
    <col min="3072" max="3072" width="13.140625" style="2" customWidth="1"/>
    <col min="3073" max="3073" width="12.7109375" style="2" bestFit="1" customWidth="1"/>
    <col min="3074" max="3074" width="11.5703125" style="2" customWidth="1"/>
    <col min="3075" max="3075" width="14.7109375" style="2" customWidth="1"/>
    <col min="3076" max="3076" width="13.7109375" style="2" customWidth="1"/>
    <col min="3077" max="3077" width="12.7109375" style="2" bestFit="1" customWidth="1"/>
    <col min="3078" max="3078" width="9.7109375" style="2" bestFit="1" customWidth="1"/>
    <col min="3079" max="3079" width="11.42578125" style="2" customWidth="1"/>
    <col min="3080" max="3080" width="11.5703125" style="2" bestFit="1" customWidth="1"/>
    <col min="3081" max="3318" width="9.140625" style="2"/>
    <col min="3319" max="3319" width="6.7109375" style="2" bestFit="1" customWidth="1"/>
    <col min="3320" max="3320" width="74.5703125" style="2" customWidth="1"/>
    <col min="3321" max="3321" width="12.7109375" style="2" bestFit="1" customWidth="1"/>
    <col min="3322" max="3322" width="11.28515625" style="2" customWidth="1"/>
    <col min="3323" max="3323" width="15" style="2" customWidth="1"/>
    <col min="3324" max="3324" width="13.85546875" style="2" customWidth="1"/>
    <col min="3325" max="3325" width="12.7109375" style="2" bestFit="1" customWidth="1"/>
    <col min="3326" max="3326" width="9.7109375" style="2" bestFit="1" customWidth="1"/>
    <col min="3327" max="3327" width="11.140625" style="2" customWidth="1"/>
    <col min="3328" max="3328" width="13.140625" style="2" customWidth="1"/>
    <col min="3329" max="3329" width="12.7109375" style="2" bestFit="1" customWidth="1"/>
    <col min="3330" max="3330" width="11.5703125" style="2" customWidth="1"/>
    <col min="3331" max="3331" width="14.7109375" style="2" customWidth="1"/>
    <col min="3332" max="3332" width="13.7109375" style="2" customWidth="1"/>
    <col min="3333" max="3333" width="12.7109375" style="2" bestFit="1" customWidth="1"/>
    <col min="3334" max="3334" width="9.7109375" style="2" bestFit="1" customWidth="1"/>
    <col min="3335" max="3335" width="11.42578125" style="2" customWidth="1"/>
    <col min="3336" max="3336" width="11.5703125" style="2" bestFit="1" customWidth="1"/>
    <col min="3337" max="3574" width="9.140625" style="2"/>
    <col min="3575" max="3575" width="6.7109375" style="2" bestFit="1" customWidth="1"/>
    <col min="3576" max="3576" width="74.5703125" style="2" customWidth="1"/>
    <col min="3577" max="3577" width="12.7109375" style="2" bestFit="1" customWidth="1"/>
    <col min="3578" max="3578" width="11.28515625" style="2" customWidth="1"/>
    <col min="3579" max="3579" width="15" style="2" customWidth="1"/>
    <col min="3580" max="3580" width="13.85546875" style="2" customWidth="1"/>
    <col min="3581" max="3581" width="12.7109375" style="2" bestFit="1" customWidth="1"/>
    <col min="3582" max="3582" width="9.7109375" style="2" bestFit="1" customWidth="1"/>
    <col min="3583" max="3583" width="11.140625" style="2" customWidth="1"/>
    <col min="3584" max="3584" width="13.140625" style="2" customWidth="1"/>
    <col min="3585" max="3585" width="12.7109375" style="2" bestFit="1" customWidth="1"/>
    <col min="3586" max="3586" width="11.5703125" style="2" customWidth="1"/>
    <col min="3587" max="3587" width="14.7109375" style="2" customWidth="1"/>
    <col min="3588" max="3588" width="13.7109375" style="2" customWidth="1"/>
    <col min="3589" max="3589" width="12.7109375" style="2" bestFit="1" customWidth="1"/>
    <col min="3590" max="3590" width="9.7109375" style="2" bestFit="1" customWidth="1"/>
    <col min="3591" max="3591" width="11.42578125" style="2" customWidth="1"/>
    <col min="3592" max="3592" width="11.5703125" style="2" bestFit="1" customWidth="1"/>
    <col min="3593" max="3830" width="9.140625" style="2"/>
    <col min="3831" max="3831" width="6.7109375" style="2" bestFit="1" customWidth="1"/>
    <col min="3832" max="3832" width="74.5703125" style="2" customWidth="1"/>
    <col min="3833" max="3833" width="12.7109375" style="2" bestFit="1" customWidth="1"/>
    <col min="3834" max="3834" width="11.28515625" style="2" customWidth="1"/>
    <col min="3835" max="3835" width="15" style="2" customWidth="1"/>
    <col min="3836" max="3836" width="13.85546875" style="2" customWidth="1"/>
    <col min="3837" max="3837" width="12.7109375" style="2" bestFit="1" customWidth="1"/>
    <col min="3838" max="3838" width="9.7109375" style="2" bestFit="1" customWidth="1"/>
    <col min="3839" max="3839" width="11.140625" style="2" customWidth="1"/>
    <col min="3840" max="3840" width="13.140625" style="2" customWidth="1"/>
    <col min="3841" max="3841" width="12.7109375" style="2" bestFit="1" customWidth="1"/>
    <col min="3842" max="3842" width="11.5703125" style="2" customWidth="1"/>
    <col min="3843" max="3843" width="14.7109375" style="2" customWidth="1"/>
    <col min="3844" max="3844" width="13.7109375" style="2" customWidth="1"/>
    <col min="3845" max="3845" width="12.7109375" style="2" bestFit="1" customWidth="1"/>
    <col min="3846" max="3846" width="9.7109375" style="2" bestFit="1" customWidth="1"/>
    <col min="3847" max="3847" width="11.42578125" style="2" customWidth="1"/>
    <col min="3848" max="3848" width="11.5703125" style="2" bestFit="1" customWidth="1"/>
    <col min="3849" max="4086" width="9.140625" style="2"/>
    <col min="4087" max="4087" width="6.7109375" style="2" bestFit="1" customWidth="1"/>
    <col min="4088" max="4088" width="74.5703125" style="2" customWidth="1"/>
    <col min="4089" max="4089" width="12.7109375" style="2" bestFit="1" customWidth="1"/>
    <col min="4090" max="4090" width="11.28515625" style="2" customWidth="1"/>
    <col min="4091" max="4091" width="15" style="2" customWidth="1"/>
    <col min="4092" max="4092" width="13.85546875" style="2" customWidth="1"/>
    <col min="4093" max="4093" width="12.7109375" style="2" bestFit="1" customWidth="1"/>
    <col min="4094" max="4094" width="9.7109375" style="2" bestFit="1" customWidth="1"/>
    <col min="4095" max="4095" width="11.140625" style="2" customWidth="1"/>
    <col min="4096" max="4096" width="13.140625" style="2" customWidth="1"/>
    <col min="4097" max="4097" width="12.7109375" style="2" bestFit="1" customWidth="1"/>
    <col min="4098" max="4098" width="11.5703125" style="2" customWidth="1"/>
    <col min="4099" max="4099" width="14.7109375" style="2" customWidth="1"/>
    <col min="4100" max="4100" width="13.7109375" style="2" customWidth="1"/>
    <col min="4101" max="4101" width="12.7109375" style="2" bestFit="1" customWidth="1"/>
    <col min="4102" max="4102" width="9.7109375" style="2" bestFit="1" customWidth="1"/>
    <col min="4103" max="4103" width="11.42578125" style="2" customWidth="1"/>
    <col min="4104" max="4104" width="11.5703125" style="2" bestFit="1" customWidth="1"/>
    <col min="4105" max="4342" width="9.140625" style="2"/>
    <col min="4343" max="4343" width="6.7109375" style="2" bestFit="1" customWidth="1"/>
    <col min="4344" max="4344" width="74.5703125" style="2" customWidth="1"/>
    <col min="4345" max="4345" width="12.7109375" style="2" bestFit="1" customWidth="1"/>
    <col min="4346" max="4346" width="11.28515625" style="2" customWidth="1"/>
    <col min="4347" max="4347" width="15" style="2" customWidth="1"/>
    <col min="4348" max="4348" width="13.85546875" style="2" customWidth="1"/>
    <col min="4349" max="4349" width="12.7109375" style="2" bestFit="1" customWidth="1"/>
    <col min="4350" max="4350" width="9.7109375" style="2" bestFit="1" customWidth="1"/>
    <col min="4351" max="4351" width="11.140625" style="2" customWidth="1"/>
    <col min="4352" max="4352" width="13.140625" style="2" customWidth="1"/>
    <col min="4353" max="4353" width="12.7109375" style="2" bestFit="1" customWidth="1"/>
    <col min="4354" max="4354" width="11.5703125" style="2" customWidth="1"/>
    <col min="4355" max="4355" width="14.7109375" style="2" customWidth="1"/>
    <col min="4356" max="4356" width="13.7109375" style="2" customWidth="1"/>
    <col min="4357" max="4357" width="12.7109375" style="2" bestFit="1" customWidth="1"/>
    <col min="4358" max="4358" width="9.7109375" style="2" bestFit="1" customWidth="1"/>
    <col min="4359" max="4359" width="11.42578125" style="2" customWidth="1"/>
    <col min="4360" max="4360" width="11.5703125" style="2" bestFit="1" customWidth="1"/>
    <col min="4361" max="4598" width="9.140625" style="2"/>
    <col min="4599" max="4599" width="6.7109375" style="2" bestFit="1" customWidth="1"/>
    <col min="4600" max="4600" width="74.5703125" style="2" customWidth="1"/>
    <col min="4601" max="4601" width="12.7109375" style="2" bestFit="1" customWidth="1"/>
    <col min="4602" max="4602" width="11.28515625" style="2" customWidth="1"/>
    <col min="4603" max="4603" width="15" style="2" customWidth="1"/>
    <col min="4604" max="4604" width="13.85546875" style="2" customWidth="1"/>
    <col min="4605" max="4605" width="12.7109375" style="2" bestFit="1" customWidth="1"/>
    <col min="4606" max="4606" width="9.7109375" style="2" bestFit="1" customWidth="1"/>
    <col min="4607" max="4607" width="11.140625" style="2" customWidth="1"/>
    <col min="4608" max="4608" width="13.140625" style="2" customWidth="1"/>
    <col min="4609" max="4609" width="12.7109375" style="2" bestFit="1" customWidth="1"/>
    <col min="4610" max="4610" width="11.5703125" style="2" customWidth="1"/>
    <col min="4611" max="4611" width="14.7109375" style="2" customWidth="1"/>
    <col min="4612" max="4612" width="13.7109375" style="2" customWidth="1"/>
    <col min="4613" max="4613" width="12.7109375" style="2" bestFit="1" customWidth="1"/>
    <col min="4614" max="4614" width="9.7109375" style="2" bestFit="1" customWidth="1"/>
    <col min="4615" max="4615" width="11.42578125" style="2" customWidth="1"/>
    <col min="4616" max="4616" width="11.5703125" style="2" bestFit="1" customWidth="1"/>
    <col min="4617" max="4854" width="9.140625" style="2"/>
    <col min="4855" max="4855" width="6.7109375" style="2" bestFit="1" customWidth="1"/>
    <col min="4856" max="4856" width="74.5703125" style="2" customWidth="1"/>
    <col min="4857" max="4857" width="12.7109375" style="2" bestFit="1" customWidth="1"/>
    <col min="4858" max="4858" width="11.28515625" style="2" customWidth="1"/>
    <col min="4859" max="4859" width="15" style="2" customWidth="1"/>
    <col min="4860" max="4860" width="13.85546875" style="2" customWidth="1"/>
    <col min="4861" max="4861" width="12.7109375" style="2" bestFit="1" customWidth="1"/>
    <col min="4862" max="4862" width="9.7109375" style="2" bestFit="1" customWidth="1"/>
    <col min="4863" max="4863" width="11.140625" style="2" customWidth="1"/>
    <col min="4864" max="4864" width="13.140625" style="2" customWidth="1"/>
    <col min="4865" max="4865" width="12.7109375" style="2" bestFit="1" customWidth="1"/>
    <col min="4866" max="4866" width="11.5703125" style="2" customWidth="1"/>
    <col min="4867" max="4867" width="14.7109375" style="2" customWidth="1"/>
    <col min="4868" max="4868" width="13.7109375" style="2" customWidth="1"/>
    <col min="4869" max="4869" width="12.7109375" style="2" bestFit="1" customWidth="1"/>
    <col min="4870" max="4870" width="9.7109375" style="2" bestFit="1" customWidth="1"/>
    <col min="4871" max="4871" width="11.42578125" style="2" customWidth="1"/>
    <col min="4872" max="4872" width="11.5703125" style="2" bestFit="1" customWidth="1"/>
    <col min="4873" max="5110" width="9.140625" style="2"/>
    <col min="5111" max="5111" width="6.7109375" style="2" bestFit="1" customWidth="1"/>
    <col min="5112" max="5112" width="74.5703125" style="2" customWidth="1"/>
    <col min="5113" max="5113" width="12.7109375" style="2" bestFit="1" customWidth="1"/>
    <col min="5114" max="5114" width="11.28515625" style="2" customWidth="1"/>
    <col min="5115" max="5115" width="15" style="2" customWidth="1"/>
    <col min="5116" max="5116" width="13.85546875" style="2" customWidth="1"/>
    <col min="5117" max="5117" width="12.7109375" style="2" bestFit="1" customWidth="1"/>
    <col min="5118" max="5118" width="9.7109375" style="2" bestFit="1" customWidth="1"/>
    <col min="5119" max="5119" width="11.140625" style="2" customWidth="1"/>
    <col min="5120" max="5120" width="13.140625" style="2" customWidth="1"/>
    <col min="5121" max="5121" width="12.7109375" style="2" bestFit="1" customWidth="1"/>
    <col min="5122" max="5122" width="11.5703125" style="2" customWidth="1"/>
    <col min="5123" max="5123" width="14.7109375" style="2" customWidth="1"/>
    <col min="5124" max="5124" width="13.7109375" style="2" customWidth="1"/>
    <col min="5125" max="5125" width="12.7109375" style="2" bestFit="1" customWidth="1"/>
    <col min="5126" max="5126" width="9.7109375" style="2" bestFit="1" customWidth="1"/>
    <col min="5127" max="5127" width="11.42578125" style="2" customWidth="1"/>
    <col min="5128" max="5128" width="11.5703125" style="2" bestFit="1" customWidth="1"/>
    <col min="5129" max="5366" width="9.140625" style="2"/>
    <col min="5367" max="5367" width="6.7109375" style="2" bestFit="1" customWidth="1"/>
    <col min="5368" max="5368" width="74.5703125" style="2" customWidth="1"/>
    <col min="5369" max="5369" width="12.7109375" style="2" bestFit="1" customWidth="1"/>
    <col min="5370" max="5370" width="11.28515625" style="2" customWidth="1"/>
    <col min="5371" max="5371" width="15" style="2" customWidth="1"/>
    <col min="5372" max="5372" width="13.85546875" style="2" customWidth="1"/>
    <col min="5373" max="5373" width="12.7109375" style="2" bestFit="1" customWidth="1"/>
    <col min="5374" max="5374" width="9.7109375" style="2" bestFit="1" customWidth="1"/>
    <col min="5375" max="5375" width="11.140625" style="2" customWidth="1"/>
    <col min="5376" max="5376" width="13.140625" style="2" customWidth="1"/>
    <col min="5377" max="5377" width="12.7109375" style="2" bestFit="1" customWidth="1"/>
    <col min="5378" max="5378" width="11.5703125" style="2" customWidth="1"/>
    <col min="5379" max="5379" width="14.7109375" style="2" customWidth="1"/>
    <col min="5380" max="5380" width="13.7109375" style="2" customWidth="1"/>
    <col min="5381" max="5381" width="12.7109375" style="2" bestFit="1" customWidth="1"/>
    <col min="5382" max="5382" width="9.7109375" style="2" bestFit="1" customWidth="1"/>
    <col min="5383" max="5383" width="11.42578125" style="2" customWidth="1"/>
    <col min="5384" max="5384" width="11.5703125" style="2" bestFit="1" customWidth="1"/>
    <col min="5385" max="5622" width="9.140625" style="2"/>
    <col min="5623" max="5623" width="6.7109375" style="2" bestFit="1" customWidth="1"/>
    <col min="5624" max="5624" width="74.5703125" style="2" customWidth="1"/>
    <col min="5625" max="5625" width="12.7109375" style="2" bestFit="1" customWidth="1"/>
    <col min="5626" max="5626" width="11.28515625" style="2" customWidth="1"/>
    <col min="5627" max="5627" width="15" style="2" customWidth="1"/>
    <col min="5628" max="5628" width="13.85546875" style="2" customWidth="1"/>
    <col min="5629" max="5629" width="12.7109375" style="2" bestFit="1" customWidth="1"/>
    <col min="5630" max="5630" width="9.7109375" style="2" bestFit="1" customWidth="1"/>
    <col min="5631" max="5631" width="11.140625" style="2" customWidth="1"/>
    <col min="5632" max="5632" width="13.140625" style="2" customWidth="1"/>
    <col min="5633" max="5633" width="12.7109375" style="2" bestFit="1" customWidth="1"/>
    <col min="5634" max="5634" width="11.5703125" style="2" customWidth="1"/>
    <col min="5635" max="5635" width="14.7109375" style="2" customWidth="1"/>
    <col min="5636" max="5636" width="13.7109375" style="2" customWidth="1"/>
    <col min="5637" max="5637" width="12.7109375" style="2" bestFit="1" customWidth="1"/>
    <col min="5638" max="5638" width="9.7109375" style="2" bestFit="1" customWidth="1"/>
    <col min="5639" max="5639" width="11.42578125" style="2" customWidth="1"/>
    <col min="5640" max="5640" width="11.5703125" style="2" bestFit="1" customWidth="1"/>
    <col min="5641" max="5878" width="9.140625" style="2"/>
    <col min="5879" max="5879" width="6.7109375" style="2" bestFit="1" customWidth="1"/>
    <col min="5880" max="5880" width="74.5703125" style="2" customWidth="1"/>
    <col min="5881" max="5881" width="12.7109375" style="2" bestFit="1" customWidth="1"/>
    <col min="5882" max="5882" width="11.28515625" style="2" customWidth="1"/>
    <col min="5883" max="5883" width="15" style="2" customWidth="1"/>
    <col min="5884" max="5884" width="13.85546875" style="2" customWidth="1"/>
    <col min="5885" max="5885" width="12.7109375" style="2" bestFit="1" customWidth="1"/>
    <col min="5886" max="5886" width="9.7109375" style="2" bestFit="1" customWidth="1"/>
    <col min="5887" max="5887" width="11.140625" style="2" customWidth="1"/>
    <col min="5888" max="5888" width="13.140625" style="2" customWidth="1"/>
    <col min="5889" max="5889" width="12.7109375" style="2" bestFit="1" customWidth="1"/>
    <col min="5890" max="5890" width="11.5703125" style="2" customWidth="1"/>
    <col min="5891" max="5891" width="14.7109375" style="2" customWidth="1"/>
    <col min="5892" max="5892" width="13.7109375" style="2" customWidth="1"/>
    <col min="5893" max="5893" width="12.7109375" style="2" bestFit="1" customWidth="1"/>
    <col min="5894" max="5894" width="9.7109375" style="2" bestFit="1" customWidth="1"/>
    <col min="5895" max="5895" width="11.42578125" style="2" customWidth="1"/>
    <col min="5896" max="5896" width="11.5703125" style="2" bestFit="1" customWidth="1"/>
    <col min="5897" max="6134" width="9.140625" style="2"/>
    <col min="6135" max="6135" width="6.7109375" style="2" bestFit="1" customWidth="1"/>
    <col min="6136" max="6136" width="74.5703125" style="2" customWidth="1"/>
    <col min="6137" max="6137" width="12.7109375" style="2" bestFit="1" customWidth="1"/>
    <col min="6138" max="6138" width="11.28515625" style="2" customWidth="1"/>
    <col min="6139" max="6139" width="15" style="2" customWidth="1"/>
    <col min="6140" max="6140" width="13.85546875" style="2" customWidth="1"/>
    <col min="6141" max="6141" width="12.7109375" style="2" bestFit="1" customWidth="1"/>
    <col min="6142" max="6142" width="9.7109375" style="2" bestFit="1" customWidth="1"/>
    <col min="6143" max="6143" width="11.140625" style="2" customWidth="1"/>
    <col min="6144" max="6144" width="13.140625" style="2" customWidth="1"/>
    <col min="6145" max="6145" width="12.7109375" style="2" bestFit="1" customWidth="1"/>
    <col min="6146" max="6146" width="11.5703125" style="2" customWidth="1"/>
    <col min="6147" max="6147" width="14.7109375" style="2" customWidth="1"/>
    <col min="6148" max="6148" width="13.7109375" style="2" customWidth="1"/>
    <col min="6149" max="6149" width="12.7109375" style="2" bestFit="1" customWidth="1"/>
    <col min="6150" max="6150" width="9.7109375" style="2" bestFit="1" customWidth="1"/>
    <col min="6151" max="6151" width="11.42578125" style="2" customWidth="1"/>
    <col min="6152" max="6152" width="11.5703125" style="2" bestFit="1" customWidth="1"/>
    <col min="6153" max="6390" width="9.140625" style="2"/>
    <col min="6391" max="6391" width="6.7109375" style="2" bestFit="1" customWidth="1"/>
    <col min="6392" max="6392" width="74.5703125" style="2" customWidth="1"/>
    <col min="6393" max="6393" width="12.7109375" style="2" bestFit="1" customWidth="1"/>
    <col min="6394" max="6394" width="11.28515625" style="2" customWidth="1"/>
    <col min="6395" max="6395" width="15" style="2" customWidth="1"/>
    <col min="6396" max="6396" width="13.85546875" style="2" customWidth="1"/>
    <col min="6397" max="6397" width="12.7109375" style="2" bestFit="1" customWidth="1"/>
    <col min="6398" max="6398" width="9.7109375" style="2" bestFit="1" customWidth="1"/>
    <col min="6399" max="6399" width="11.140625" style="2" customWidth="1"/>
    <col min="6400" max="6400" width="13.140625" style="2" customWidth="1"/>
    <col min="6401" max="6401" width="12.7109375" style="2" bestFit="1" customWidth="1"/>
    <col min="6402" max="6402" width="11.5703125" style="2" customWidth="1"/>
    <col min="6403" max="6403" width="14.7109375" style="2" customWidth="1"/>
    <col min="6404" max="6404" width="13.7109375" style="2" customWidth="1"/>
    <col min="6405" max="6405" width="12.7109375" style="2" bestFit="1" customWidth="1"/>
    <col min="6406" max="6406" width="9.7109375" style="2" bestFit="1" customWidth="1"/>
    <col min="6407" max="6407" width="11.42578125" style="2" customWidth="1"/>
    <col min="6408" max="6408" width="11.5703125" style="2" bestFit="1" customWidth="1"/>
    <col min="6409" max="6646" width="9.140625" style="2"/>
    <col min="6647" max="6647" width="6.7109375" style="2" bestFit="1" customWidth="1"/>
    <col min="6648" max="6648" width="74.5703125" style="2" customWidth="1"/>
    <col min="6649" max="6649" width="12.7109375" style="2" bestFit="1" customWidth="1"/>
    <col min="6650" max="6650" width="11.28515625" style="2" customWidth="1"/>
    <col min="6651" max="6651" width="15" style="2" customWidth="1"/>
    <col min="6652" max="6652" width="13.85546875" style="2" customWidth="1"/>
    <col min="6653" max="6653" width="12.7109375" style="2" bestFit="1" customWidth="1"/>
    <col min="6654" max="6654" width="9.7109375" style="2" bestFit="1" customWidth="1"/>
    <col min="6655" max="6655" width="11.140625" style="2" customWidth="1"/>
    <col min="6656" max="6656" width="13.140625" style="2" customWidth="1"/>
    <col min="6657" max="6657" width="12.7109375" style="2" bestFit="1" customWidth="1"/>
    <col min="6658" max="6658" width="11.5703125" style="2" customWidth="1"/>
    <col min="6659" max="6659" width="14.7109375" style="2" customWidth="1"/>
    <col min="6660" max="6660" width="13.7109375" style="2" customWidth="1"/>
    <col min="6661" max="6661" width="12.7109375" style="2" bestFit="1" customWidth="1"/>
    <col min="6662" max="6662" width="9.7109375" style="2" bestFit="1" customWidth="1"/>
    <col min="6663" max="6663" width="11.42578125" style="2" customWidth="1"/>
    <col min="6664" max="6664" width="11.5703125" style="2" bestFit="1" customWidth="1"/>
    <col min="6665" max="6902" width="9.140625" style="2"/>
    <col min="6903" max="6903" width="6.7109375" style="2" bestFit="1" customWidth="1"/>
    <col min="6904" max="6904" width="74.5703125" style="2" customWidth="1"/>
    <col min="6905" max="6905" width="12.7109375" style="2" bestFit="1" customWidth="1"/>
    <col min="6906" max="6906" width="11.28515625" style="2" customWidth="1"/>
    <col min="6907" max="6907" width="15" style="2" customWidth="1"/>
    <col min="6908" max="6908" width="13.85546875" style="2" customWidth="1"/>
    <col min="6909" max="6909" width="12.7109375" style="2" bestFit="1" customWidth="1"/>
    <col min="6910" max="6910" width="9.7109375" style="2" bestFit="1" customWidth="1"/>
    <col min="6911" max="6911" width="11.140625" style="2" customWidth="1"/>
    <col min="6912" max="6912" width="13.140625" style="2" customWidth="1"/>
    <col min="6913" max="6913" width="12.7109375" style="2" bestFit="1" customWidth="1"/>
    <col min="6914" max="6914" width="11.5703125" style="2" customWidth="1"/>
    <col min="6915" max="6915" width="14.7109375" style="2" customWidth="1"/>
    <col min="6916" max="6916" width="13.7109375" style="2" customWidth="1"/>
    <col min="6917" max="6917" width="12.7109375" style="2" bestFit="1" customWidth="1"/>
    <col min="6918" max="6918" width="9.7109375" style="2" bestFit="1" customWidth="1"/>
    <col min="6919" max="6919" width="11.42578125" style="2" customWidth="1"/>
    <col min="6920" max="6920" width="11.5703125" style="2" bestFit="1" customWidth="1"/>
    <col min="6921" max="7158" width="9.140625" style="2"/>
    <col min="7159" max="7159" width="6.7109375" style="2" bestFit="1" customWidth="1"/>
    <col min="7160" max="7160" width="74.5703125" style="2" customWidth="1"/>
    <col min="7161" max="7161" width="12.7109375" style="2" bestFit="1" customWidth="1"/>
    <col min="7162" max="7162" width="11.28515625" style="2" customWidth="1"/>
    <col min="7163" max="7163" width="15" style="2" customWidth="1"/>
    <col min="7164" max="7164" width="13.85546875" style="2" customWidth="1"/>
    <col min="7165" max="7165" width="12.7109375" style="2" bestFit="1" customWidth="1"/>
    <col min="7166" max="7166" width="9.7109375" style="2" bestFit="1" customWidth="1"/>
    <col min="7167" max="7167" width="11.140625" style="2" customWidth="1"/>
    <col min="7168" max="7168" width="13.140625" style="2" customWidth="1"/>
    <col min="7169" max="7169" width="12.7109375" style="2" bestFit="1" customWidth="1"/>
    <col min="7170" max="7170" width="11.5703125" style="2" customWidth="1"/>
    <col min="7171" max="7171" width="14.7109375" style="2" customWidth="1"/>
    <col min="7172" max="7172" width="13.7109375" style="2" customWidth="1"/>
    <col min="7173" max="7173" width="12.7109375" style="2" bestFit="1" customWidth="1"/>
    <col min="7174" max="7174" width="9.7109375" style="2" bestFit="1" customWidth="1"/>
    <col min="7175" max="7175" width="11.42578125" style="2" customWidth="1"/>
    <col min="7176" max="7176" width="11.5703125" style="2" bestFit="1" customWidth="1"/>
    <col min="7177" max="7414" width="9.140625" style="2"/>
    <col min="7415" max="7415" width="6.7109375" style="2" bestFit="1" customWidth="1"/>
    <col min="7416" max="7416" width="74.5703125" style="2" customWidth="1"/>
    <col min="7417" max="7417" width="12.7109375" style="2" bestFit="1" customWidth="1"/>
    <col min="7418" max="7418" width="11.28515625" style="2" customWidth="1"/>
    <col min="7419" max="7419" width="15" style="2" customWidth="1"/>
    <col min="7420" max="7420" width="13.85546875" style="2" customWidth="1"/>
    <col min="7421" max="7421" width="12.7109375" style="2" bestFit="1" customWidth="1"/>
    <col min="7422" max="7422" width="9.7109375" style="2" bestFit="1" customWidth="1"/>
    <col min="7423" max="7423" width="11.140625" style="2" customWidth="1"/>
    <col min="7424" max="7424" width="13.140625" style="2" customWidth="1"/>
    <col min="7425" max="7425" width="12.7109375" style="2" bestFit="1" customWidth="1"/>
    <col min="7426" max="7426" width="11.5703125" style="2" customWidth="1"/>
    <col min="7427" max="7427" width="14.7109375" style="2" customWidth="1"/>
    <col min="7428" max="7428" width="13.7109375" style="2" customWidth="1"/>
    <col min="7429" max="7429" width="12.7109375" style="2" bestFit="1" customWidth="1"/>
    <col min="7430" max="7430" width="9.7109375" style="2" bestFit="1" customWidth="1"/>
    <col min="7431" max="7431" width="11.42578125" style="2" customWidth="1"/>
    <col min="7432" max="7432" width="11.5703125" style="2" bestFit="1" customWidth="1"/>
    <col min="7433" max="7670" width="9.140625" style="2"/>
    <col min="7671" max="7671" width="6.7109375" style="2" bestFit="1" customWidth="1"/>
    <col min="7672" max="7672" width="74.5703125" style="2" customWidth="1"/>
    <col min="7673" max="7673" width="12.7109375" style="2" bestFit="1" customWidth="1"/>
    <col min="7674" max="7674" width="11.28515625" style="2" customWidth="1"/>
    <col min="7675" max="7675" width="15" style="2" customWidth="1"/>
    <col min="7676" max="7676" width="13.85546875" style="2" customWidth="1"/>
    <col min="7677" max="7677" width="12.7109375" style="2" bestFit="1" customWidth="1"/>
    <col min="7678" max="7678" width="9.7109375" style="2" bestFit="1" customWidth="1"/>
    <col min="7679" max="7679" width="11.140625" style="2" customWidth="1"/>
    <col min="7680" max="7680" width="13.140625" style="2" customWidth="1"/>
    <col min="7681" max="7681" width="12.7109375" style="2" bestFit="1" customWidth="1"/>
    <col min="7682" max="7682" width="11.5703125" style="2" customWidth="1"/>
    <col min="7683" max="7683" width="14.7109375" style="2" customWidth="1"/>
    <col min="7684" max="7684" width="13.7109375" style="2" customWidth="1"/>
    <col min="7685" max="7685" width="12.7109375" style="2" bestFit="1" customWidth="1"/>
    <col min="7686" max="7686" width="9.7109375" style="2" bestFit="1" customWidth="1"/>
    <col min="7687" max="7687" width="11.42578125" style="2" customWidth="1"/>
    <col min="7688" max="7688" width="11.5703125" style="2" bestFit="1" customWidth="1"/>
    <col min="7689" max="7926" width="9.140625" style="2"/>
    <col min="7927" max="7927" width="6.7109375" style="2" bestFit="1" customWidth="1"/>
    <col min="7928" max="7928" width="74.5703125" style="2" customWidth="1"/>
    <col min="7929" max="7929" width="12.7109375" style="2" bestFit="1" customWidth="1"/>
    <col min="7930" max="7930" width="11.28515625" style="2" customWidth="1"/>
    <col min="7931" max="7931" width="15" style="2" customWidth="1"/>
    <col min="7932" max="7932" width="13.85546875" style="2" customWidth="1"/>
    <col min="7933" max="7933" width="12.7109375" style="2" bestFit="1" customWidth="1"/>
    <col min="7934" max="7934" width="9.7109375" style="2" bestFit="1" customWidth="1"/>
    <col min="7935" max="7935" width="11.140625" style="2" customWidth="1"/>
    <col min="7936" max="7936" width="13.140625" style="2" customWidth="1"/>
    <col min="7937" max="7937" width="12.7109375" style="2" bestFit="1" customWidth="1"/>
    <col min="7938" max="7938" width="11.5703125" style="2" customWidth="1"/>
    <col min="7939" max="7939" width="14.7109375" style="2" customWidth="1"/>
    <col min="7940" max="7940" width="13.7109375" style="2" customWidth="1"/>
    <col min="7941" max="7941" width="12.7109375" style="2" bestFit="1" customWidth="1"/>
    <col min="7942" max="7942" width="9.7109375" style="2" bestFit="1" customWidth="1"/>
    <col min="7943" max="7943" width="11.42578125" style="2" customWidth="1"/>
    <col min="7944" max="7944" width="11.5703125" style="2" bestFit="1" customWidth="1"/>
    <col min="7945" max="8182" width="9.140625" style="2"/>
    <col min="8183" max="8183" width="6.7109375" style="2" bestFit="1" customWidth="1"/>
    <col min="8184" max="8184" width="74.5703125" style="2" customWidth="1"/>
    <col min="8185" max="8185" width="12.7109375" style="2" bestFit="1" customWidth="1"/>
    <col min="8186" max="8186" width="11.28515625" style="2" customWidth="1"/>
    <col min="8187" max="8187" width="15" style="2" customWidth="1"/>
    <col min="8188" max="8188" width="13.85546875" style="2" customWidth="1"/>
    <col min="8189" max="8189" width="12.7109375" style="2" bestFit="1" customWidth="1"/>
    <col min="8190" max="8190" width="9.7109375" style="2" bestFit="1" customWidth="1"/>
    <col min="8191" max="8191" width="11.140625" style="2" customWidth="1"/>
    <col min="8192" max="8192" width="13.140625" style="2" customWidth="1"/>
    <col min="8193" max="8193" width="12.7109375" style="2" bestFit="1" customWidth="1"/>
    <col min="8194" max="8194" width="11.5703125" style="2" customWidth="1"/>
    <col min="8195" max="8195" width="14.7109375" style="2" customWidth="1"/>
    <col min="8196" max="8196" width="13.7109375" style="2" customWidth="1"/>
    <col min="8197" max="8197" width="12.7109375" style="2" bestFit="1" customWidth="1"/>
    <col min="8198" max="8198" width="9.7109375" style="2" bestFit="1" customWidth="1"/>
    <col min="8199" max="8199" width="11.42578125" style="2" customWidth="1"/>
    <col min="8200" max="8200" width="11.5703125" style="2" bestFit="1" customWidth="1"/>
    <col min="8201" max="8438" width="9.140625" style="2"/>
    <col min="8439" max="8439" width="6.7109375" style="2" bestFit="1" customWidth="1"/>
    <col min="8440" max="8440" width="74.5703125" style="2" customWidth="1"/>
    <col min="8441" max="8441" width="12.7109375" style="2" bestFit="1" customWidth="1"/>
    <col min="8442" max="8442" width="11.28515625" style="2" customWidth="1"/>
    <col min="8443" max="8443" width="15" style="2" customWidth="1"/>
    <col min="8444" max="8444" width="13.85546875" style="2" customWidth="1"/>
    <col min="8445" max="8445" width="12.7109375" style="2" bestFit="1" customWidth="1"/>
    <col min="8446" max="8446" width="9.7109375" style="2" bestFit="1" customWidth="1"/>
    <col min="8447" max="8447" width="11.140625" style="2" customWidth="1"/>
    <col min="8448" max="8448" width="13.140625" style="2" customWidth="1"/>
    <col min="8449" max="8449" width="12.7109375" style="2" bestFit="1" customWidth="1"/>
    <col min="8450" max="8450" width="11.5703125" style="2" customWidth="1"/>
    <col min="8451" max="8451" width="14.7109375" style="2" customWidth="1"/>
    <col min="8452" max="8452" width="13.7109375" style="2" customWidth="1"/>
    <col min="8453" max="8453" width="12.7109375" style="2" bestFit="1" customWidth="1"/>
    <col min="8454" max="8454" width="9.7109375" style="2" bestFit="1" customWidth="1"/>
    <col min="8455" max="8455" width="11.42578125" style="2" customWidth="1"/>
    <col min="8456" max="8456" width="11.5703125" style="2" bestFit="1" customWidth="1"/>
    <col min="8457" max="8694" width="9.140625" style="2"/>
    <col min="8695" max="8695" width="6.7109375" style="2" bestFit="1" customWidth="1"/>
    <col min="8696" max="8696" width="74.5703125" style="2" customWidth="1"/>
    <col min="8697" max="8697" width="12.7109375" style="2" bestFit="1" customWidth="1"/>
    <col min="8698" max="8698" width="11.28515625" style="2" customWidth="1"/>
    <col min="8699" max="8699" width="15" style="2" customWidth="1"/>
    <col min="8700" max="8700" width="13.85546875" style="2" customWidth="1"/>
    <col min="8701" max="8701" width="12.7109375" style="2" bestFit="1" customWidth="1"/>
    <col min="8702" max="8702" width="9.7109375" style="2" bestFit="1" customWidth="1"/>
    <col min="8703" max="8703" width="11.140625" style="2" customWidth="1"/>
    <col min="8704" max="8704" width="13.140625" style="2" customWidth="1"/>
    <col min="8705" max="8705" width="12.7109375" style="2" bestFit="1" customWidth="1"/>
    <col min="8706" max="8706" width="11.5703125" style="2" customWidth="1"/>
    <col min="8707" max="8707" width="14.7109375" style="2" customWidth="1"/>
    <col min="8708" max="8708" width="13.7109375" style="2" customWidth="1"/>
    <col min="8709" max="8709" width="12.7109375" style="2" bestFit="1" customWidth="1"/>
    <col min="8710" max="8710" width="9.7109375" style="2" bestFit="1" customWidth="1"/>
    <col min="8711" max="8711" width="11.42578125" style="2" customWidth="1"/>
    <col min="8712" max="8712" width="11.5703125" style="2" bestFit="1" customWidth="1"/>
    <col min="8713" max="8950" width="9.140625" style="2"/>
    <col min="8951" max="8951" width="6.7109375" style="2" bestFit="1" customWidth="1"/>
    <col min="8952" max="8952" width="74.5703125" style="2" customWidth="1"/>
    <col min="8953" max="8953" width="12.7109375" style="2" bestFit="1" customWidth="1"/>
    <col min="8954" max="8954" width="11.28515625" style="2" customWidth="1"/>
    <col min="8955" max="8955" width="15" style="2" customWidth="1"/>
    <col min="8956" max="8956" width="13.85546875" style="2" customWidth="1"/>
    <col min="8957" max="8957" width="12.7109375" style="2" bestFit="1" customWidth="1"/>
    <col min="8958" max="8958" width="9.7109375" style="2" bestFit="1" customWidth="1"/>
    <col min="8959" max="8959" width="11.140625" style="2" customWidth="1"/>
    <col min="8960" max="8960" width="13.140625" style="2" customWidth="1"/>
    <col min="8961" max="8961" width="12.7109375" style="2" bestFit="1" customWidth="1"/>
    <col min="8962" max="8962" width="11.5703125" style="2" customWidth="1"/>
    <col min="8963" max="8963" width="14.7109375" style="2" customWidth="1"/>
    <col min="8964" max="8964" width="13.7109375" style="2" customWidth="1"/>
    <col min="8965" max="8965" width="12.7109375" style="2" bestFit="1" customWidth="1"/>
    <col min="8966" max="8966" width="9.7109375" style="2" bestFit="1" customWidth="1"/>
    <col min="8967" max="8967" width="11.42578125" style="2" customWidth="1"/>
    <col min="8968" max="8968" width="11.5703125" style="2" bestFit="1" customWidth="1"/>
    <col min="8969" max="9206" width="9.140625" style="2"/>
    <col min="9207" max="9207" width="6.7109375" style="2" bestFit="1" customWidth="1"/>
    <col min="9208" max="9208" width="74.5703125" style="2" customWidth="1"/>
    <col min="9209" max="9209" width="12.7109375" style="2" bestFit="1" customWidth="1"/>
    <col min="9210" max="9210" width="11.28515625" style="2" customWidth="1"/>
    <col min="9211" max="9211" width="15" style="2" customWidth="1"/>
    <col min="9212" max="9212" width="13.85546875" style="2" customWidth="1"/>
    <col min="9213" max="9213" width="12.7109375" style="2" bestFit="1" customWidth="1"/>
    <col min="9214" max="9214" width="9.7109375" style="2" bestFit="1" customWidth="1"/>
    <col min="9215" max="9215" width="11.140625" style="2" customWidth="1"/>
    <col min="9216" max="9216" width="13.140625" style="2" customWidth="1"/>
    <col min="9217" max="9217" width="12.7109375" style="2" bestFit="1" customWidth="1"/>
    <col min="9218" max="9218" width="11.5703125" style="2" customWidth="1"/>
    <col min="9219" max="9219" width="14.7109375" style="2" customWidth="1"/>
    <col min="9220" max="9220" width="13.7109375" style="2" customWidth="1"/>
    <col min="9221" max="9221" width="12.7109375" style="2" bestFit="1" customWidth="1"/>
    <col min="9222" max="9222" width="9.7109375" style="2" bestFit="1" customWidth="1"/>
    <col min="9223" max="9223" width="11.42578125" style="2" customWidth="1"/>
    <col min="9224" max="9224" width="11.5703125" style="2" bestFit="1" customWidth="1"/>
    <col min="9225" max="9462" width="9.140625" style="2"/>
    <col min="9463" max="9463" width="6.7109375" style="2" bestFit="1" customWidth="1"/>
    <col min="9464" max="9464" width="74.5703125" style="2" customWidth="1"/>
    <col min="9465" max="9465" width="12.7109375" style="2" bestFit="1" customWidth="1"/>
    <col min="9466" max="9466" width="11.28515625" style="2" customWidth="1"/>
    <col min="9467" max="9467" width="15" style="2" customWidth="1"/>
    <col min="9468" max="9468" width="13.85546875" style="2" customWidth="1"/>
    <col min="9469" max="9469" width="12.7109375" style="2" bestFit="1" customWidth="1"/>
    <col min="9470" max="9470" width="9.7109375" style="2" bestFit="1" customWidth="1"/>
    <col min="9471" max="9471" width="11.140625" style="2" customWidth="1"/>
    <col min="9472" max="9472" width="13.140625" style="2" customWidth="1"/>
    <col min="9473" max="9473" width="12.7109375" style="2" bestFit="1" customWidth="1"/>
    <col min="9474" max="9474" width="11.5703125" style="2" customWidth="1"/>
    <col min="9475" max="9475" width="14.7109375" style="2" customWidth="1"/>
    <col min="9476" max="9476" width="13.7109375" style="2" customWidth="1"/>
    <col min="9477" max="9477" width="12.7109375" style="2" bestFit="1" customWidth="1"/>
    <col min="9478" max="9478" width="9.7109375" style="2" bestFit="1" customWidth="1"/>
    <col min="9479" max="9479" width="11.42578125" style="2" customWidth="1"/>
    <col min="9480" max="9480" width="11.5703125" style="2" bestFit="1" customWidth="1"/>
    <col min="9481" max="9718" width="9.140625" style="2"/>
    <col min="9719" max="9719" width="6.7109375" style="2" bestFit="1" customWidth="1"/>
    <col min="9720" max="9720" width="74.5703125" style="2" customWidth="1"/>
    <col min="9721" max="9721" width="12.7109375" style="2" bestFit="1" customWidth="1"/>
    <col min="9722" max="9722" width="11.28515625" style="2" customWidth="1"/>
    <col min="9723" max="9723" width="15" style="2" customWidth="1"/>
    <col min="9724" max="9724" width="13.85546875" style="2" customWidth="1"/>
    <col min="9725" max="9725" width="12.7109375" style="2" bestFit="1" customWidth="1"/>
    <col min="9726" max="9726" width="9.7109375" style="2" bestFit="1" customWidth="1"/>
    <col min="9727" max="9727" width="11.140625" style="2" customWidth="1"/>
    <col min="9728" max="9728" width="13.140625" style="2" customWidth="1"/>
    <col min="9729" max="9729" width="12.7109375" style="2" bestFit="1" customWidth="1"/>
    <col min="9730" max="9730" width="11.5703125" style="2" customWidth="1"/>
    <col min="9731" max="9731" width="14.7109375" style="2" customWidth="1"/>
    <col min="9732" max="9732" width="13.7109375" style="2" customWidth="1"/>
    <col min="9733" max="9733" width="12.7109375" style="2" bestFit="1" customWidth="1"/>
    <col min="9734" max="9734" width="9.7109375" style="2" bestFit="1" customWidth="1"/>
    <col min="9735" max="9735" width="11.42578125" style="2" customWidth="1"/>
    <col min="9736" max="9736" width="11.5703125" style="2" bestFit="1" customWidth="1"/>
    <col min="9737" max="9974" width="9.140625" style="2"/>
    <col min="9975" max="9975" width="6.7109375" style="2" bestFit="1" customWidth="1"/>
    <col min="9976" max="9976" width="74.5703125" style="2" customWidth="1"/>
    <col min="9977" max="9977" width="12.7109375" style="2" bestFit="1" customWidth="1"/>
    <col min="9978" max="9978" width="11.28515625" style="2" customWidth="1"/>
    <col min="9979" max="9979" width="15" style="2" customWidth="1"/>
    <col min="9980" max="9980" width="13.85546875" style="2" customWidth="1"/>
    <col min="9981" max="9981" width="12.7109375" style="2" bestFit="1" customWidth="1"/>
    <col min="9982" max="9982" width="9.7109375" style="2" bestFit="1" customWidth="1"/>
    <col min="9983" max="9983" width="11.140625" style="2" customWidth="1"/>
    <col min="9984" max="9984" width="13.140625" style="2" customWidth="1"/>
    <col min="9985" max="9985" width="12.7109375" style="2" bestFit="1" customWidth="1"/>
    <col min="9986" max="9986" width="11.5703125" style="2" customWidth="1"/>
    <col min="9987" max="9987" width="14.7109375" style="2" customWidth="1"/>
    <col min="9988" max="9988" width="13.7109375" style="2" customWidth="1"/>
    <col min="9989" max="9989" width="12.7109375" style="2" bestFit="1" customWidth="1"/>
    <col min="9990" max="9990" width="9.7109375" style="2" bestFit="1" customWidth="1"/>
    <col min="9991" max="9991" width="11.42578125" style="2" customWidth="1"/>
    <col min="9992" max="9992" width="11.5703125" style="2" bestFit="1" customWidth="1"/>
    <col min="9993" max="10230" width="9.140625" style="2"/>
    <col min="10231" max="10231" width="6.7109375" style="2" bestFit="1" customWidth="1"/>
    <col min="10232" max="10232" width="74.5703125" style="2" customWidth="1"/>
    <col min="10233" max="10233" width="12.7109375" style="2" bestFit="1" customWidth="1"/>
    <col min="10234" max="10234" width="11.28515625" style="2" customWidth="1"/>
    <col min="10235" max="10235" width="15" style="2" customWidth="1"/>
    <col min="10236" max="10236" width="13.85546875" style="2" customWidth="1"/>
    <col min="10237" max="10237" width="12.7109375" style="2" bestFit="1" customWidth="1"/>
    <col min="10238" max="10238" width="9.7109375" style="2" bestFit="1" customWidth="1"/>
    <col min="10239" max="10239" width="11.140625" style="2" customWidth="1"/>
    <col min="10240" max="10240" width="13.140625" style="2" customWidth="1"/>
    <col min="10241" max="10241" width="12.7109375" style="2" bestFit="1" customWidth="1"/>
    <col min="10242" max="10242" width="11.5703125" style="2" customWidth="1"/>
    <col min="10243" max="10243" width="14.7109375" style="2" customWidth="1"/>
    <col min="10244" max="10244" width="13.7109375" style="2" customWidth="1"/>
    <col min="10245" max="10245" width="12.7109375" style="2" bestFit="1" customWidth="1"/>
    <col min="10246" max="10246" width="9.7109375" style="2" bestFit="1" customWidth="1"/>
    <col min="10247" max="10247" width="11.42578125" style="2" customWidth="1"/>
    <col min="10248" max="10248" width="11.5703125" style="2" bestFit="1" customWidth="1"/>
    <col min="10249" max="10486" width="9.140625" style="2"/>
    <col min="10487" max="10487" width="6.7109375" style="2" bestFit="1" customWidth="1"/>
    <col min="10488" max="10488" width="74.5703125" style="2" customWidth="1"/>
    <col min="10489" max="10489" width="12.7109375" style="2" bestFit="1" customWidth="1"/>
    <col min="10490" max="10490" width="11.28515625" style="2" customWidth="1"/>
    <col min="10491" max="10491" width="15" style="2" customWidth="1"/>
    <col min="10492" max="10492" width="13.85546875" style="2" customWidth="1"/>
    <col min="10493" max="10493" width="12.7109375" style="2" bestFit="1" customWidth="1"/>
    <col min="10494" max="10494" width="9.7109375" style="2" bestFit="1" customWidth="1"/>
    <col min="10495" max="10495" width="11.140625" style="2" customWidth="1"/>
    <col min="10496" max="10496" width="13.140625" style="2" customWidth="1"/>
    <col min="10497" max="10497" width="12.7109375" style="2" bestFit="1" customWidth="1"/>
    <col min="10498" max="10498" width="11.5703125" style="2" customWidth="1"/>
    <col min="10499" max="10499" width="14.7109375" style="2" customWidth="1"/>
    <col min="10500" max="10500" width="13.7109375" style="2" customWidth="1"/>
    <col min="10501" max="10501" width="12.7109375" style="2" bestFit="1" customWidth="1"/>
    <col min="10502" max="10502" width="9.7109375" style="2" bestFit="1" customWidth="1"/>
    <col min="10503" max="10503" width="11.42578125" style="2" customWidth="1"/>
    <col min="10504" max="10504" width="11.5703125" style="2" bestFit="1" customWidth="1"/>
    <col min="10505" max="10742" width="9.140625" style="2"/>
    <col min="10743" max="10743" width="6.7109375" style="2" bestFit="1" customWidth="1"/>
    <col min="10744" max="10744" width="74.5703125" style="2" customWidth="1"/>
    <col min="10745" max="10745" width="12.7109375" style="2" bestFit="1" customWidth="1"/>
    <col min="10746" max="10746" width="11.28515625" style="2" customWidth="1"/>
    <col min="10747" max="10747" width="15" style="2" customWidth="1"/>
    <col min="10748" max="10748" width="13.85546875" style="2" customWidth="1"/>
    <col min="10749" max="10749" width="12.7109375" style="2" bestFit="1" customWidth="1"/>
    <col min="10750" max="10750" width="9.7109375" style="2" bestFit="1" customWidth="1"/>
    <col min="10751" max="10751" width="11.140625" style="2" customWidth="1"/>
    <col min="10752" max="10752" width="13.140625" style="2" customWidth="1"/>
    <col min="10753" max="10753" width="12.7109375" style="2" bestFit="1" customWidth="1"/>
    <col min="10754" max="10754" width="11.5703125" style="2" customWidth="1"/>
    <col min="10755" max="10755" width="14.7109375" style="2" customWidth="1"/>
    <col min="10756" max="10756" width="13.7109375" style="2" customWidth="1"/>
    <col min="10757" max="10757" width="12.7109375" style="2" bestFit="1" customWidth="1"/>
    <col min="10758" max="10758" width="9.7109375" style="2" bestFit="1" customWidth="1"/>
    <col min="10759" max="10759" width="11.42578125" style="2" customWidth="1"/>
    <col min="10760" max="10760" width="11.5703125" style="2" bestFit="1" customWidth="1"/>
    <col min="10761" max="10998" width="9.140625" style="2"/>
    <col min="10999" max="10999" width="6.7109375" style="2" bestFit="1" customWidth="1"/>
    <col min="11000" max="11000" width="74.5703125" style="2" customWidth="1"/>
    <col min="11001" max="11001" width="12.7109375" style="2" bestFit="1" customWidth="1"/>
    <col min="11002" max="11002" width="11.28515625" style="2" customWidth="1"/>
    <col min="11003" max="11003" width="15" style="2" customWidth="1"/>
    <col min="11004" max="11004" width="13.85546875" style="2" customWidth="1"/>
    <col min="11005" max="11005" width="12.7109375" style="2" bestFit="1" customWidth="1"/>
    <col min="11006" max="11006" width="9.7109375" style="2" bestFit="1" customWidth="1"/>
    <col min="11007" max="11007" width="11.140625" style="2" customWidth="1"/>
    <col min="11008" max="11008" width="13.140625" style="2" customWidth="1"/>
    <col min="11009" max="11009" width="12.7109375" style="2" bestFit="1" customWidth="1"/>
    <col min="11010" max="11010" width="11.5703125" style="2" customWidth="1"/>
    <col min="11011" max="11011" width="14.7109375" style="2" customWidth="1"/>
    <col min="11012" max="11012" width="13.7109375" style="2" customWidth="1"/>
    <col min="11013" max="11013" width="12.7109375" style="2" bestFit="1" customWidth="1"/>
    <col min="11014" max="11014" width="9.7109375" style="2" bestFit="1" customWidth="1"/>
    <col min="11015" max="11015" width="11.42578125" style="2" customWidth="1"/>
    <col min="11016" max="11016" width="11.5703125" style="2" bestFit="1" customWidth="1"/>
    <col min="11017" max="11254" width="9.140625" style="2"/>
    <col min="11255" max="11255" width="6.7109375" style="2" bestFit="1" customWidth="1"/>
    <col min="11256" max="11256" width="74.5703125" style="2" customWidth="1"/>
    <col min="11257" max="11257" width="12.7109375" style="2" bestFit="1" customWidth="1"/>
    <col min="11258" max="11258" width="11.28515625" style="2" customWidth="1"/>
    <col min="11259" max="11259" width="15" style="2" customWidth="1"/>
    <col min="11260" max="11260" width="13.85546875" style="2" customWidth="1"/>
    <col min="11261" max="11261" width="12.7109375" style="2" bestFit="1" customWidth="1"/>
    <col min="11262" max="11262" width="9.7109375" style="2" bestFit="1" customWidth="1"/>
    <col min="11263" max="11263" width="11.140625" style="2" customWidth="1"/>
    <col min="11264" max="11264" width="13.140625" style="2" customWidth="1"/>
    <col min="11265" max="11265" width="12.7109375" style="2" bestFit="1" customWidth="1"/>
    <col min="11266" max="11266" width="11.5703125" style="2" customWidth="1"/>
    <col min="11267" max="11267" width="14.7109375" style="2" customWidth="1"/>
    <col min="11268" max="11268" width="13.7109375" style="2" customWidth="1"/>
    <col min="11269" max="11269" width="12.7109375" style="2" bestFit="1" customWidth="1"/>
    <col min="11270" max="11270" width="9.7109375" style="2" bestFit="1" customWidth="1"/>
    <col min="11271" max="11271" width="11.42578125" style="2" customWidth="1"/>
    <col min="11272" max="11272" width="11.5703125" style="2" bestFit="1" customWidth="1"/>
    <col min="11273" max="11510" width="9.140625" style="2"/>
    <col min="11511" max="11511" width="6.7109375" style="2" bestFit="1" customWidth="1"/>
    <col min="11512" max="11512" width="74.5703125" style="2" customWidth="1"/>
    <col min="11513" max="11513" width="12.7109375" style="2" bestFit="1" customWidth="1"/>
    <col min="11514" max="11514" width="11.28515625" style="2" customWidth="1"/>
    <col min="11515" max="11515" width="15" style="2" customWidth="1"/>
    <col min="11516" max="11516" width="13.85546875" style="2" customWidth="1"/>
    <col min="11517" max="11517" width="12.7109375" style="2" bestFit="1" customWidth="1"/>
    <col min="11518" max="11518" width="9.7109375" style="2" bestFit="1" customWidth="1"/>
    <col min="11519" max="11519" width="11.140625" style="2" customWidth="1"/>
    <col min="11520" max="11520" width="13.140625" style="2" customWidth="1"/>
    <col min="11521" max="11521" width="12.7109375" style="2" bestFit="1" customWidth="1"/>
    <col min="11522" max="11522" width="11.5703125" style="2" customWidth="1"/>
    <col min="11523" max="11523" width="14.7109375" style="2" customWidth="1"/>
    <col min="11524" max="11524" width="13.7109375" style="2" customWidth="1"/>
    <col min="11525" max="11525" width="12.7109375" style="2" bestFit="1" customWidth="1"/>
    <col min="11526" max="11526" width="9.7109375" style="2" bestFit="1" customWidth="1"/>
    <col min="11527" max="11527" width="11.42578125" style="2" customWidth="1"/>
    <col min="11528" max="11528" width="11.5703125" style="2" bestFit="1" customWidth="1"/>
    <col min="11529" max="11766" width="9.140625" style="2"/>
    <col min="11767" max="11767" width="6.7109375" style="2" bestFit="1" customWidth="1"/>
    <col min="11768" max="11768" width="74.5703125" style="2" customWidth="1"/>
    <col min="11769" max="11769" width="12.7109375" style="2" bestFit="1" customWidth="1"/>
    <col min="11770" max="11770" width="11.28515625" style="2" customWidth="1"/>
    <col min="11771" max="11771" width="15" style="2" customWidth="1"/>
    <col min="11772" max="11772" width="13.85546875" style="2" customWidth="1"/>
    <col min="11773" max="11773" width="12.7109375" style="2" bestFit="1" customWidth="1"/>
    <col min="11774" max="11774" width="9.7109375" style="2" bestFit="1" customWidth="1"/>
    <col min="11775" max="11775" width="11.140625" style="2" customWidth="1"/>
    <col min="11776" max="11776" width="13.140625" style="2" customWidth="1"/>
    <col min="11777" max="11777" width="12.7109375" style="2" bestFit="1" customWidth="1"/>
    <col min="11778" max="11778" width="11.5703125" style="2" customWidth="1"/>
    <col min="11779" max="11779" width="14.7109375" style="2" customWidth="1"/>
    <col min="11780" max="11780" width="13.7109375" style="2" customWidth="1"/>
    <col min="11781" max="11781" width="12.7109375" style="2" bestFit="1" customWidth="1"/>
    <col min="11782" max="11782" width="9.7109375" style="2" bestFit="1" customWidth="1"/>
    <col min="11783" max="11783" width="11.42578125" style="2" customWidth="1"/>
    <col min="11784" max="11784" width="11.5703125" style="2" bestFit="1" customWidth="1"/>
    <col min="11785" max="12022" width="9.140625" style="2"/>
    <col min="12023" max="12023" width="6.7109375" style="2" bestFit="1" customWidth="1"/>
    <col min="12024" max="12024" width="74.5703125" style="2" customWidth="1"/>
    <col min="12025" max="12025" width="12.7109375" style="2" bestFit="1" customWidth="1"/>
    <col min="12026" max="12026" width="11.28515625" style="2" customWidth="1"/>
    <col min="12027" max="12027" width="15" style="2" customWidth="1"/>
    <col min="12028" max="12028" width="13.85546875" style="2" customWidth="1"/>
    <col min="12029" max="12029" width="12.7109375" style="2" bestFit="1" customWidth="1"/>
    <col min="12030" max="12030" width="9.7109375" style="2" bestFit="1" customWidth="1"/>
    <col min="12031" max="12031" width="11.140625" style="2" customWidth="1"/>
    <col min="12032" max="12032" width="13.140625" style="2" customWidth="1"/>
    <col min="12033" max="12033" width="12.7109375" style="2" bestFit="1" customWidth="1"/>
    <col min="12034" max="12034" width="11.5703125" style="2" customWidth="1"/>
    <col min="12035" max="12035" width="14.7109375" style="2" customWidth="1"/>
    <col min="12036" max="12036" width="13.7109375" style="2" customWidth="1"/>
    <col min="12037" max="12037" width="12.7109375" style="2" bestFit="1" customWidth="1"/>
    <col min="12038" max="12038" width="9.7109375" style="2" bestFit="1" customWidth="1"/>
    <col min="12039" max="12039" width="11.42578125" style="2" customWidth="1"/>
    <col min="12040" max="12040" width="11.5703125" style="2" bestFit="1" customWidth="1"/>
    <col min="12041" max="12278" width="9.140625" style="2"/>
    <col min="12279" max="12279" width="6.7109375" style="2" bestFit="1" customWidth="1"/>
    <col min="12280" max="12280" width="74.5703125" style="2" customWidth="1"/>
    <col min="12281" max="12281" width="12.7109375" style="2" bestFit="1" customWidth="1"/>
    <col min="12282" max="12282" width="11.28515625" style="2" customWidth="1"/>
    <col min="12283" max="12283" width="15" style="2" customWidth="1"/>
    <col min="12284" max="12284" width="13.85546875" style="2" customWidth="1"/>
    <col min="12285" max="12285" width="12.7109375" style="2" bestFit="1" customWidth="1"/>
    <col min="12286" max="12286" width="9.7109375" style="2" bestFit="1" customWidth="1"/>
    <col min="12287" max="12287" width="11.140625" style="2" customWidth="1"/>
    <col min="12288" max="12288" width="13.140625" style="2" customWidth="1"/>
    <col min="12289" max="12289" width="12.7109375" style="2" bestFit="1" customWidth="1"/>
    <col min="12290" max="12290" width="11.5703125" style="2" customWidth="1"/>
    <col min="12291" max="12291" width="14.7109375" style="2" customWidth="1"/>
    <col min="12292" max="12292" width="13.7109375" style="2" customWidth="1"/>
    <col min="12293" max="12293" width="12.7109375" style="2" bestFit="1" customWidth="1"/>
    <col min="12294" max="12294" width="9.7109375" style="2" bestFit="1" customWidth="1"/>
    <col min="12295" max="12295" width="11.42578125" style="2" customWidth="1"/>
    <col min="12296" max="12296" width="11.5703125" style="2" bestFit="1" customWidth="1"/>
    <col min="12297" max="12534" width="9.140625" style="2"/>
    <col min="12535" max="12535" width="6.7109375" style="2" bestFit="1" customWidth="1"/>
    <col min="12536" max="12536" width="74.5703125" style="2" customWidth="1"/>
    <col min="12537" max="12537" width="12.7109375" style="2" bestFit="1" customWidth="1"/>
    <col min="12538" max="12538" width="11.28515625" style="2" customWidth="1"/>
    <col min="12539" max="12539" width="15" style="2" customWidth="1"/>
    <col min="12540" max="12540" width="13.85546875" style="2" customWidth="1"/>
    <col min="12541" max="12541" width="12.7109375" style="2" bestFit="1" customWidth="1"/>
    <col min="12542" max="12542" width="9.7109375" style="2" bestFit="1" customWidth="1"/>
    <col min="12543" max="12543" width="11.140625" style="2" customWidth="1"/>
    <col min="12544" max="12544" width="13.140625" style="2" customWidth="1"/>
    <col min="12545" max="12545" width="12.7109375" style="2" bestFit="1" customWidth="1"/>
    <col min="12546" max="12546" width="11.5703125" style="2" customWidth="1"/>
    <col min="12547" max="12547" width="14.7109375" style="2" customWidth="1"/>
    <col min="12548" max="12548" width="13.7109375" style="2" customWidth="1"/>
    <col min="12549" max="12549" width="12.7109375" style="2" bestFit="1" customWidth="1"/>
    <col min="12550" max="12550" width="9.7109375" style="2" bestFit="1" customWidth="1"/>
    <col min="12551" max="12551" width="11.42578125" style="2" customWidth="1"/>
    <col min="12552" max="12552" width="11.5703125" style="2" bestFit="1" customWidth="1"/>
    <col min="12553" max="12790" width="9.140625" style="2"/>
    <col min="12791" max="12791" width="6.7109375" style="2" bestFit="1" customWidth="1"/>
    <col min="12792" max="12792" width="74.5703125" style="2" customWidth="1"/>
    <col min="12793" max="12793" width="12.7109375" style="2" bestFit="1" customWidth="1"/>
    <col min="12794" max="12794" width="11.28515625" style="2" customWidth="1"/>
    <col min="12795" max="12795" width="15" style="2" customWidth="1"/>
    <col min="12796" max="12796" width="13.85546875" style="2" customWidth="1"/>
    <col min="12797" max="12797" width="12.7109375" style="2" bestFit="1" customWidth="1"/>
    <col min="12798" max="12798" width="9.7109375" style="2" bestFit="1" customWidth="1"/>
    <col min="12799" max="12799" width="11.140625" style="2" customWidth="1"/>
    <col min="12800" max="12800" width="13.140625" style="2" customWidth="1"/>
    <col min="12801" max="12801" width="12.7109375" style="2" bestFit="1" customWidth="1"/>
    <col min="12802" max="12802" width="11.5703125" style="2" customWidth="1"/>
    <col min="12803" max="12803" width="14.7109375" style="2" customWidth="1"/>
    <col min="12804" max="12804" width="13.7109375" style="2" customWidth="1"/>
    <col min="12805" max="12805" width="12.7109375" style="2" bestFit="1" customWidth="1"/>
    <col min="12806" max="12806" width="9.7109375" style="2" bestFit="1" customWidth="1"/>
    <col min="12807" max="12807" width="11.42578125" style="2" customWidth="1"/>
    <col min="12808" max="12808" width="11.5703125" style="2" bestFit="1" customWidth="1"/>
    <col min="12809" max="13046" width="9.140625" style="2"/>
    <col min="13047" max="13047" width="6.7109375" style="2" bestFit="1" customWidth="1"/>
    <col min="13048" max="13048" width="74.5703125" style="2" customWidth="1"/>
    <col min="13049" max="13049" width="12.7109375" style="2" bestFit="1" customWidth="1"/>
    <col min="13050" max="13050" width="11.28515625" style="2" customWidth="1"/>
    <col min="13051" max="13051" width="15" style="2" customWidth="1"/>
    <col min="13052" max="13052" width="13.85546875" style="2" customWidth="1"/>
    <col min="13053" max="13053" width="12.7109375" style="2" bestFit="1" customWidth="1"/>
    <col min="13054" max="13054" width="9.7109375" style="2" bestFit="1" customWidth="1"/>
    <col min="13055" max="13055" width="11.140625" style="2" customWidth="1"/>
    <col min="13056" max="13056" width="13.140625" style="2" customWidth="1"/>
    <col min="13057" max="13057" width="12.7109375" style="2" bestFit="1" customWidth="1"/>
    <col min="13058" max="13058" width="11.5703125" style="2" customWidth="1"/>
    <col min="13059" max="13059" width="14.7109375" style="2" customWidth="1"/>
    <col min="13060" max="13060" width="13.7109375" style="2" customWidth="1"/>
    <col min="13061" max="13061" width="12.7109375" style="2" bestFit="1" customWidth="1"/>
    <col min="13062" max="13062" width="9.7109375" style="2" bestFit="1" customWidth="1"/>
    <col min="13063" max="13063" width="11.42578125" style="2" customWidth="1"/>
    <col min="13064" max="13064" width="11.5703125" style="2" bestFit="1" customWidth="1"/>
    <col min="13065" max="13302" width="9.140625" style="2"/>
    <col min="13303" max="13303" width="6.7109375" style="2" bestFit="1" customWidth="1"/>
    <col min="13304" max="13304" width="74.5703125" style="2" customWidth="1"/>
    <col min="13305" max="13305" width="12.7109375" style="2" bestFit="1" customWidth="1"/>
    <col min="13306" max="13306" width="11.28515625" style="2" customWidth="1"/>
    <col min="13307" max="13307" width="15" style="2" customWidth="1"/>
    <col min="13308" max="13308" width="13.85546875" style="2" customWidth="1"/>
    <col min="13309" max="13309" width="12.7109375" style="2" bestFit="1" customWidth="1"/>
    <col min="13310" max="13310" width="9.7109375" style="2" bestFit="1" customWidth="1"/>
    <col min="13311" max="13311" width="11.140625" style="2" customWidth="1"/>
    <col min="13312" max="13312" width="13.140625" style="2" customWidth="1"/>
    <col min="13313" max="13313" width="12.7109375" style="2" bestFit="1" customWidth="1"/>
    <col min="13314" max="13314" width="11.5703125" style="2" customWidth="1"/>
    <col min="13315" max="13315" width="14.7109375" style="2" customWidth="1"/>
    <col min="13316" max="13316" width="13.7109375" style="2" customWidth="1"/>
    <col min="13317" max="13317" width="12.7109375" style="2" bestFit="1" customWidth="1"/>
    <col min="13318" max="13318" width="9.7109375" style="2" bestFit="1" customWidth="1"/>
    <col min="13319" max="13319" width="11.42578125" style="2" customWidth="1"/>
    <col min="13320" max="13320" width="11.5703125" style="2" bestFit="1" customWidth="1"/>
    <col min="13321" max="13558" width="9.140625" style="2"/>
    <col min="13559" max="13559" width="6.7109375" style="2" bestFit="1" customWidth="1"/>
    <col min="13560" max="13560" width="74.5703125" style="2" customWidth="1"/>
    <col min="13561" max="13561" width="12.7109375" style="2" bestFit="1" customWidth="1"/>
    <col min="13562" max="13562" width="11.28515625" style="2" customWidth="1"/>
    <col min="13563" max="13563" width="15" style="2" customWidth="1"/>
    <col min="13564" max="13564" width="13.85546875" style="2" customWidth="1"/>
    <col min="13565" max="13565" width="12.7109375" style="2" bestFit="1" customWidth="1"/>
    <col min="13566" max="13566" width="9.7109375" style="2" bestFit="1" customWidth="1"/>
    <col min="13567" max="13567" width="11.140625" style="2" customWidth="1"/>
    <col min="13568" max="13568" width="13.140625" style="2" customWidth="1"/>
    <col min="13569" max="13569" width="12.7109375" style="2" bestFit="1" customWidth="1"/>
    <col min="13570" max="13570" width="11.5703125" style="2" customWidth="1"/>
    <col min="13571" max="13571" width="14.7109375" style="2" customWidth="1"/>
    <col min="13572" max="13572" width="13.7109375" style="2" customWidth="1"/>
    <col min="13573" max="13573" width="12.7109375" style="2" bestFit="1" customWidth="1"/>
    <col min="13574" max="13574" width="9.7109375" style="2" bestFit="1" customWidth="1"/>
    <col min="13575" max="13575" width="11.42578125" style="2" customWidth="1"/>
    <col min="13576" max="13576" width="11.5703125" style="2" bestFit="1" customWidth="1"/>
    <col min="13577" max="13814" width="9.140625" style="2"/>
    <col min="13815" max="13815" width="6.7109375" style="2" bestFit="1" customWidth="1"/>
    <col min="13816" max="13816" width="74.5703125" style="2" customWidth="1"/>
    <col min="13817" max="13817" width="12.7109375" style="2" bestFit="1" customWidth="1"/>
    <col min="13818" max="13818" width="11.28515625" style="2" customWidth="1"/>
    <col min="13819" max="13819" width="15" style="2" customWidth="1"/>
    <col min="13820" max="13820" width="13.85546875" style="2" customWidth="1"/>
    <col min="13821" max="13821" width="12.7109375" style="2" bestFit="1" customWidth="1"/>
    <col min="13822" max="13822" width="9.7109375" style="2" bestFit="1" customWidth="1"/>
    <col min="13823" max="13823" width="11.140625" style="2" customWidth="1"/>
    <col min="13824" max="13824" width="13.140625" style="2" customWidth="1"/>
    <col min="13825" max="13825" width="12.7109375" style="2" bestFit="1" customWidth="1"/>
    <col min="13826" max="13826" width="11.5703125" style="2" customWidth="1"/>
    <col min="13827" max="13827" width="14.7109375" style="2" customWidth="1"/>
    <col min="13828" max="13828" width="13.7109375" style="2" customWidth="1"/>
    <col min="13829" max="13829" width="12.7109375" style="2" bestFit="1" customWidth="1"/>
    <col min="13830" max="13830" width="9.7109375" style="2" bestFit="1" customWidth="1"/>
    <col min="13831" max="13831" width="11.42578125" style="2" customWidth="1"/>
    <col min="13832" max="13832" width="11.5703125" style="2" bestFit="1" customWidth="1"/>
    <col min="13833" max="14070" width="9.140625" style="2"/>
    <col min="14071" max="14071" width="6.7109375" style="2" bestFit="1" customWidth="1"/>
    <col min="14072" max="14072" width="74.5703125" style="2" customWidth="1"/>
    <col min="14073" max="14073" width="12.7109375" style="2" bestFit="1" customWidth="1"/>
    <col min="14074" max="14074" width="11.28515625" style="2" customWidth="1"/>
    <col min="14075" max="14075" width="15" style="2" customWidth="1"/>
    <col min="14076" max="14076" width="13.85546875" style="2" customWidth="1"/>
    <col min="14077" max="14077" width="12.7109375" style="2" bestFit="1" customWidth="1"/>
    <col min="14078" max="14078" width="9.7109375" style="2" bestFit="1" customWidth="1"/>
    <col min="14079" max="14079" width="11.140625" style="2" customWidth="1"/>
    <col min="14080" max="14080" width="13.140625" style="2" customWidth="1"/>
    <col min="14081" max="14081" width="12.7109375" style="2" bestFit="1" customWidth="1"/>
    <col min="14082" max="14082" width="11.5703125" style="2" customWidth="1"/>
    <col min="14083" max="14083" width="14.7109375" style="2" customWidth="1"/>
    <col min="14084" max="14084" width="13.7109375" style="2" customWidth="1"/>
    <col min="14085" max="14085" width="12.7109375" style="2" bestFit="1" customWidth="1"/>
    <col min="14086" max="14086" width="9.7109375" style="2" bestFit="1" customWidth="1"/>
    <col min="14087" max="14087" width="11.42578125" style="2" customWidth="1"/>
    <col min="14088" max="14088" width="11.5703125" style="2" bestFit="1" customWidth="1"/>
    <col min="14089" max="14326" width="9.140625" style="2"/>
    <col min="14327" max="14327" width="6.7109375" style="2" bestFit="1" customWidth="1"/>
    <col min="14328" max="14328" width="74.5703125" style="2" customWidth="1"/>
    <col min="14329" max="14329" width="12.7109375" style="2" bestFit="1" customWidth="1"/>
    <col min="14330" max="14330" width="11.28515625" style="2" customWidth="1"/>
    <col min="14331" max="14331" width="15" style="2" customWidth="1"/>
    <col min="14332" max="14332" width="13.85546875" style="2" customWidth="1"/>
    <col min="14333" max="14333" width="12.7109375" style="2" bestFit="1" customWidth="1"/>
    <col min="14334" max="14334" width="9.7109375" style="2" bestFit="1" customWidth="1"/>
    <col min="14335" max="14335" width="11.140625" style="2" customWidth="1"/>
    <col min="14336" max="14336" width="13.140625" style="2" customWidth="1"/>
    <col min="14337" max="14337" width="12.7109375" style="2" bestFit="1" customWidth="1"/>
    <col min="14338" max="14338" width="11.5703125" style="2" customWidth="1"/>
    <col min="14339" max="14339" width="14.7109375" style="2" customWidth="1"/>
    <col min="14340" max="14340" width="13.7109375" style="2" customWidth="1"/>
    <col min="14341" max="14341" width="12.7109375" style="2" bestFit="1" customWidth="1"/>
    <col min="14342" max="14342" width="9.7109375" style="2" bestFit="1" customWidth="1"/>
    <col min="14343" max="14343" width="11.42578125" style="2" customWidth="1"/>
    <col min="14344" max="14344" width="11.5703125" style="2" bestFit="1" customWidth="1"/>
    <col min="14345" max="14582" width="9.140625" style="2"/>
    <col min="14583" max="14583" width="6.7109375" style="2" bestFit="1" customWidth="1"/>
    <col min="14584" max="14584" width="74.5703125" style="2" customWidth="1"/>
    <col min="14585" max="14585" width="12.7109375" style="2" bestFit="1" customWidth="1"/>
    <col min="14586" max="14586" width="11.28515625" style="2" customWidth="1"/>
    <col min="14587" max="14587" width="15" style="2" customWidth="1"/>
    <col min="14588" max="14588" width="13.85546875" style="2" customWidth="1"/>
    <col min="14589" max="14589" width="12.7109375" style="2" bestFit="1" customWidth="1"/>
    <col min="14590" max="14590" width="9.7109375" style="2" bestFit="1" customWidth="1"/>
    <col min="14591" max="14591" width="11.140625" style="2" customWidth="1"/>
    <col min="14592" max="14592" width="13.140625" style="2" customWidth="1"/>
    <col min="14593" max="14593" width="12.7109375" style="2" bestFit="1" customWidth="1"/>
    <col min="14594" max="14594" width="11.5703125" style="2" customWidth="1"/>
    <col min="14595" max="14595" width="14.7109375" style="2" customWidth="1"/>
    <col min="14596" max="14596" width="13.7109375" style="2" customWidth="1"/>
    <col min="14597" max="14597" width="12.7109375" style="2" bestFit="1" customWidth="1"/>
    <col min="14598" max="14598" width="9.7109375" style="2" bestFit="1" customWidth="1"/>
    <col min="14599" max="14599" width="11.42578125" style="2" customWidth="1"/>
    <col min="14600" max="14600" width="11.5703125" style="2" bestFit="1" customWidth="1"/>
    <col min="14601" max="14838" width="9.140625" style="2"/>
    <col min="14839" max="14839" width="6.7109375" style="2" bestFit="1" customWidth="1"/>
    <col min="14840" max="14840" width="74.5703125" style="2" customWidth="1"/>
    <col min="14841" max="14841" width="12.7109375" style="2" bestFit="1" customWidth="1"/>
    <col min="14842" max="14842" width="11.28515625" style="2" customWidth="1"/>
    <col min="14843" max="14843" width="15" style="2" customWidth="1"/>
    <col min="14844" max="14844" width="13.85546875" style="2" customWidth="1"/>
    <col min="14845" max="14845" width="12.7109375" style="2" bestFit="1" customWidth="1"/>
    <col min="14846" max="14846" width="9.7109375" style="2" bestFit="1" customWidth="1"/>
    <col min="14847" max="14847" width="11.140625" style="2" customWidth="1"/>
    <col min="14848" max="14848" width="13.140625" style="2" customWidth="1"/>
    <col min="14849" max="14849" width="12.7109375" style="2" bestFit="1" customWidth="1"/>
    <col min="14850" max="14850" width="11.5703125" style="2" customWidth="1"/>
    <col min="14851" max="14851" width="14.7109375" style="2" customWidth="1"/>
    <col min="14852" max="14852" width="13.7109375" style="2" customWidth="1"/>
    <col min="14853" max="14853" width="12.7109375" style="2" bestFit="1" customWidth="1"/>
    <col min="14854" max="14854" width="9.7109375" style="2" bestFit="1" customWidth="1"/>
    <col min="14855" max="14855" width="11.42578125" style="2" customWidth="1"/>
    <col min="14856" max="14856" width="11.5703125" style="2" bestFit="1" customWidth="1"/>
    <col min="14857" max="15094" width="9.140625" style="2"/>
    <col min="15095" max="15095" width="6.7109375" style="2" bestFit="1" customWidth="1"/>
    <col min="15096" max="15096" width="74.5703125" style="2" customWidth="1"/>
    <col min="15097" max="15097" width="12.7109375" style="2" bestFit="1" customWidth="1"/>
    <col min="15098" max="15098" width="11.28515625" style="2" customWidth="1"/>
    <col min="15099" max="15099" width="15" style="2" customWidth="1"/>
    <col min="15100" max="15100" width="13.85546875" style="2" customWidth="1"/>
    <col min="15101" max="15101" width="12.7109375" style="2" bestFit="1" customWidth="1"/>
    <col min="15102" max="15102" width="9.7109375" style="2" bestFit="1" customWidth="1"/>
    <col min="15103" max="15103" width="11.140625" style="2" customWidth="1"/>
    <col min="15104" max="15104" width="13.140625" style="2" customWidth="1"/>
    <col min="15105" max="15105" width="12.7109375" style="2" bestFit="1" customWidth="1"/>
    <col min="15106" max="15106" width="11.5703125" style="2" customWidth="1"/>
    <col min="15107" max="15107" width="14.7109375" style="2" customWidth="1"/>
    <col min="15108" max="15108" width="13.7109375" style="2" customWidth="1"/>
    <col min="15109" max="15109" width="12.7109375" style="2" bestFit="1" customWidth="1"/>
    <col min="15110" max="15110" width="9.7109375" style="2" bestFit="1" customWidth="1"/>
    <col min="15111" max="15111" width="11.42578125" style="2" customWidth="1"/>
    <col min="15112" max="15112" width="11.5703125" style="2" bestFit="1" customWidth="1"/>
    <col min="15113" max="15350" width="9.140625" style="2"/>
    <col min="15351" max="15351" width="6.7109375" style="2" bestFit="1" customWidth="1"/>
    <col min="15352" max="15352" width="74.5703125" style="2" customWidth="1"/>
    <col min="15353" max="15353" width="12.7109375" style="2" bestFit="1" customWidth="1"/>
    <col min="15354" max="15354" width="11.28515625" style="2" customWidth="1"/>
    <col min="15355" max="15355" width="15" style="2" customWidth="1"/>
    <col min="15356" max="15356" width="13.85546875" style="2" customWidth="1"/>
    <col min="15357" max="15357" width="12.7109375" style="2" bestFit="1" customWidth="1"/>
    <col min="15358" max="15358" width="9.7109375" style="2" bestFit="1" customWidth="1"/>
    <col min="15359" max="15359" width="11.140625" style="2" customWidth="1"/>
    <col min="15360" max="15360" width="13.140625" style="2" customWidth="1"/>
    <col min="15361" max="15361" width="12.7109375" style="2" bestFit="1" customWidth="1"/>
    <col min="15362" max="15362" width="11.5703125" style="2" customWidth="1"/>
    <col min="15363" max="15363" width="14.7109375" style="2" customWidth="1"/>
    <col min="15364" max="15364" width="13.7109375" style="2" customWidth="1"/>
    <col min="15365" max="15365" width="12.7109375" style="2" bestFit="1" customWidth="1"/>
    <col min="15366" max="15366" width="9.7109375" style="2" bestFit="1" customWidth="1"/>
    <col min="15367" max="15367" width="11.42578125" style="2" customWidth="1"/>
    <col min="15368" max="15368" width="11.5703125" style="2" bestFit="1" customWidth="1"/>
    <col min="15369" max="15606" width="9.140625" style="2"/>
    <col min="15607" max="15607" width="6.7109375" style="2" bestFit="1" customWidth="1"/>
    <col min="15608" max="15608" width="74.5703125" style="2" customWidth="1"/>
    <col min="15609" max="15609" width="12.7109375" style="2" bestFit="1" customWidth="1"/>
    <col min="15610" max="15610" width="11.28515625" style="2" customWidth="1"/>
    <col min="15611" max="15611" width="15" style="2" customWidth="1"/>
    <col min="15612" max="15612" width="13.85546875" style="2" customWidth="1"/>
    <col min="15613" max="15613" width="12.7109375" style="2" bestFit="1" customWidth="1"/>
    <col min="15614" max="15614" width="9.7109375" style="2" bestFit="1" customWidth="1"/>
    <col min="15615" max="15615" width="11.140625" style="2" customWidth="1"/>
    <col min="15616" max="15616" width="13.140625" style="2" customWidth="1"/>
    <col min="15617" max="15617" width="12.7109375" style="2" bestFit="1" customWidth="1"/>
    <col min="15618" max="15618" width="11.5703125" style="2" customWidth="1"/>
    <col min="15619" max="15619" width="14.7109375" style="2" customWidth="1"/>
    <col min="15620" max="15620" width="13.7109375" style="2" customWidth="1"/>
    <col min="15621" max="15621" width="12.7109375" style="2" bestFit="1" customWidth="1"/>
    <col min="15622" max="15622" width="9.7109375" style="2" bestFit="1" customWidth="1"/>
    <col min="15623" max="15623" width="11.42578125" style="2" customWidth="1"/>
    <col min="15624" max="15624" width="11.5703125" style="2" bestFit="1" customWidth="1"/>
    <col min="15625" max="15862" width="9.140625" style="2"/>
    <col min="15863" max="15863" width="6.7109375" style="2" bestFit="1" customWidth="1"/>
    <col min="15864" max="15864" width="74.5703125" style="2" customWidth="1"/>
    <col min="15865" max="15865" width="12.7109375" style="2" bestFit="1" customWidth="1"/>
    <col min="15866" max="15866" width="11.28515625" style="2" customWidth="1"/>
    <col min="15867" max="15867" width="15" style="2" customWidth="1"/>
    <col min="15868" max="15868" width="13.85546875" style="2" customWidth="1"/>
    <col min="15869" max="15869" width="12.7109375" style="2" bestFit="1" customWidth="1"/>
    <col min="15870" max="15870" width="9.7109375" style="2" bestFit="1" customWidth="1"/>
    <col min="15871" max="15871" width="11.140625" style="2" customWidth="1"/>
    <col min="15872" max="15872" width="13.140625" style="2" customWidth="1"/>
    <col min="15873" max="15873" width="12.7109375" style="2" bestFit="1" customWidth="1"/>
    <col min="15874" max="15874" width="11.5703125" style="2" customWidth="1"/>
    <col min="15875" max="15875" width="14.7109375" style="2" customWidth="1"/>
    <col min="15876" max="15876" width="13.7109375" style="2" customWidth="1"/>
    <col min="15877" max="15877" width="12.7109375" style="2" bestFit="1" customWidth="1"/>
    <col min="15878" max="15878" width="9.7109375" style="2" bestFit="1" customWidth="1"/>
    <col min="15879" max="15879" width="11.42578125" style="2" customWidth="1"/>
    <col min="15880" max="15880" width="11.5703125" style="2" bestFit="1" customWidth="1"/>
    <col min="15881" max="16118" width="9.140625" style="2"/>
    <col min="16119" max="16119" width="6.7109375" style="2" bestFit="1" customWidth="1"/>
    <col min="16120" max="16120" width="74.5703125" style="2" customWidth="1"/>
    <col min="16121" max="16121" width="12.7109375" style="2" bestFit="1" customWidth="1"/>
    <col min="16122" max="16122" width="11.28515625" style="2" customWidth="1"/>
    <col min="16123" max="16123" width="15" style="2" customWidth="1"/>
    <col min="16124" max="16124" width="13.85546875" style="2" customWidth="1"/>
    <col min="16125" max="16125" width="12.7109375" style="2" bestFit="1" customWidth="1"/>
    <col min="16126" max="16126" width="9.7109375" style="2" bestFit="1" customWidth="1"/>
    <col min="16127" max="16127" width="11.140625" style="2" customWidth="1"/>
    <col min="16128" max="16128" width="13.140625" style="2" customWidth="1"/>
    <col min="16129" max="16129" width="12.7109375" style="2" bestFit="1" customWidth="1"/>
    <col min="16130" max="16130" width="11.5703125" style="2" customWidth="1"/>
    <col min="16131" max="16131" width="14.7109375" style="2" customWidth="1"/>
    <col min="16132" max="16132" width="13.7109375" style="2" customWidth="1"/>
    <col min="16133" max="16133" width="12.7109375" style="2" bestFit="1" customWidth="1"/>
    <col min="16134" max="16134" width="9.7109375" style="2" bestFit="1" customWidth="1"/>
    <col min="16135" max="16135" width="11.42578125" style="2" customWidth="1"/>
    <col min="16136" max="16136" width="11.5703125" style="2" bestFit="1" customWidth="1"/>
    <col min="16137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77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86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5431</v>
      </c>
      <c r="D8" s="105">
        <f>D9+D10+D11</f>
        <v>668105</v>
      </c>
      <c r="E8" s="105">
        <f t="shared" ref="E8:F8" si="0">E9+E10+E11</f>
        <v>20</v>
      </c>
      <c r="F8" s="105">
        <f t="shared" si="0"/>
        <v>1519825</v>
      </c>
      <c r="G8" s="139">
        <f>E8/C8*100</f>
        <v>0.36825630638924695</v>
      </c>
      <c r="H8" s="139">
        <f>F8/D8*100</f>
        <v>227.48295552345814</v>
      </c>
      <c r="I8" s="104">
        <f t="shared" ref="I8:J8" si="1">I9+I10+I11</f>
        <v>341</v>
      </c>
      <c r="J8" s="104">
        <f t="shared" si="1"/>
        <v>1911498</v>
      </c>
    </row>
    <row r="9" spans="1:10" ht="15" customHeight="1" x14ac:dyDescent="0.25">
      <c r="A9" s="9" t="s">
        <v>12</v>
      </c>
      <c r="B9" s="10" t="s">
        <v>13</v>
      </c>
      <c r="C9" s="49">
        <v>5178</v>
      </c>
      <c r="D9" s="49">
        <v>626350</v>
      </c>
      <c r="E9" s="49">
        <v>16</v>
      </c>
      <c r="F9" s="49">
        <v>1509162</v>
      </c>
      <c r="G9" s="138">
        <f>E9/C9*100</f>
        <v>0.30899961375048279</v>
      </c>
      <c r="H9" s="138">
        <f>F9/D9*100</f>
        <v>240.94547776802108</v>
      </c>
      <c r="I9" s="45">
        <v>271</v>
      </c>
      <c r="J9" s="45">
        <v>1680004</v>
      </c>
    </row>
    <row r="10" spans="1:10" ht="15" customHeight="1" x14ac:dyDescent="0.25">
      <c r="A10" s="9" t="s">
        <v>14</v>
      </c>
      <c r="B10" s="10" t="s">
        <v>15</v>
      </c>
      <c r="C10" s="49">
        <v>100</v>
      </c>
      <c r="D10" s="49">
        <v>16926</v>
      </c>
      <c r="E10" s="183">
        <v>0</v>
      </c>
      <c r="F10" s="183">
        <v>0</v>
      </c>
      <c r="G10" s="138">
        <f t="shared" ref="G10:G29" si="2">E10/C10*100</f>
        <v>0</v>
      </c>
      <c r="H10" s="138">
        <f t="shared" ref="H10:H29" si="3">F10/D10*100</f>
        <v>0</v>
      </c>
      <c r="I10" s="45">
        <v>0</v>
      </c>
      <c r="J10" s="45">
        <v>0</v>
      </c>
    </row>
    <row r="11" spans="1:10" ht="15" customHeight="1" x14ac:dyDescent="0.25">
      <c r="A11" s="9" t="s">
        <v>16</v>
      </c>
      <c r="B11" s="10" t="s">
        <v>17</v>
      </c>
      <c r="C11" s="49">
        <v>153</v>
      </c>
      <c r="D11" s="49">
        <v>24829</v>
      </c>
      <c r="E11" s="49">
        <v>4</v>
      </c>
      <c r="F11" s="49">
        <v>10663</v>
      </c>
      <c r="G11" s="138">
        <f t="shared" si="2"/>
        <v>2.6143790849673203</v>
      </c>
      <c r="H11" s="138">
        <f t="shared" si="3"/>
        <v>42.945748922630791</v>
      </c>
      <c r="I11" s="45">
        <v>70</v>
      </c>
      <c r="J11" s="45">
        <v>231494</v>
      </c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9">
        <v>7</v>
      </c>
      <c r="D13" s="49">
        <v>1337</v>
      </c>
      <c r="E13" s="49"/>
      <c r="F13" s="49"/>
      <c r="G13" s="138">
        <f t="shared" si="2"/>
        <v>0</v>
      </c>
      <c r="H13" s="138">
        <f t="shared" si="3"/>
        <v>0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12348</v>
      </c>
      <c r="D14" s="105">
        <f t="shared" ref="D14:F14" si="4">D15+D16+D17+D18</f>
        <v>17255400</v>
      </c>
      <c r="E14" s="105">
        <f t="shared" si="4"/>
        <v>193</v>
      </c>
      <c r="F14" s="105">
        <f t="shared" si="4"/>
        <v>259803</v>
      </c>
      <c r="G14" s="139">
        <f t="shared" si="2"/>
        <v>1.5630061548428897</v>
      </c>
      <c r="H14" s="139">
        <f t="shared" si="3"/>
        <v>1.5056330192287632</v>
      </c>
      <c r="I14" s="104">
        <f t="shared" ref="I14:J14" si="5">I15+I16+I17+I18</f>
        <v>3236</v>
      </c>
      <c r="J14" s="104">
        <f t="shared" si="5"/>
        <v>6365291</v>
      </c>
    </row>
    <row r="15" spans="1:10" ht="15" customHeight="1" x14ac:dyDescent="0.25">
      <c r="A15" s="9" t="s">
        <v>22</v>
      </c>
      <c r="B15" s="13" t="s">
        <v>23</v>
      </c>
      <c r="C15" s="49">
        <v>10816</v>
      </c>
      <c r="D15" s="49">
        <v>6862983</v>
      </c>
      <c r="E15" s="49">
        <v>167</v>
      </c>
      <c r="F15" s="49">
        <v>173435</v>
      </c>
      <c r="G15" s="138">
        <f t="shared" si="2"/>
        <v>1.5440088757396451</v>
      </c>
      <c r="H15" s="138">
        <f t="shared" si="3"/>
        <v>2.527108110277994</v>
      </c>
      <c r="I15" s="45">
        <v>3019</v>
      </c>
      <c r="J15" s="45">
        <v>1901719</v>
      </c>
    </row>
    <row r="16" spans="1:10" ht="15" customHeight="1" x14ac:dyDescent="0.25">
      <c r="A16" s="9" t="s">
        <v>24</v>
      </c>
      <c r="B16" s="14" t="s">
        <v>25</v>
      </c>
      <c r="C16" s="49">
        <v>990</v>
      </c>
      <c r="D16" s="49">
        <v>2820724</v>
      </c>
      <c r="E16" s="49">
        <v>21</v>
      </c>
      <c r="F16" s="49">
        <v>68987</v>
      </c>
      <c r="G16" s="138">
        <f t="shared" si="2"/>
        <v>2.1212121212121215</v>
      </c>
      <c r="H16" s="138">
        <f t="shared" si="3"/>
        <v>2.4457196095754141</v>
      </c>
      <c r="I16" s="45">
        <v>183</v>
      </c>
      <c r="J16" s="45">
        <v>1555759</v>
      </c>
    </row>
    <row r="17" spans="1:10" ht="15" customHeight="1" x14ac:dyDescent="0.25">
      <c r="A17" s="9" t="s">
        <v>26</v>
      </c>
      <c r="B17" s="14" t="s">
        <v>27</v>
      </c>
      <c r="C17" s="183">
        <v>195</v>
      </c>
      <c r="D17" s="183">
        <v>3115240</v>
      </c>
      <c r="E17" s="49">
        <v>5</v>
      </c>
      <c r="F17" s="49">
        <v>17381</v>
      </c>
      <c r="G17" s="138">
        <f t="shared" si="2"/>
        <v>2.5641025641025639</v>
      </c>
      <c r="H17" s="138">
        <f t="shared" si="3"/>
        <v>0.55793454115894758</v>
      </c>
      <c r="I17" s="45">
        <v>20</v>
      </c>
      <c r="J17" s="45">
        <v>2845674</v>
      </c>
    </row>
    <row r="18" spans="1:10" ht="15" customHeight="1" x14ac:dyDescent="0.25">
      <c r="A18" s="9" t="s">
        <v>28</v>
      </c>
      <c r="B18" s="11" t="s">
        <v>29</v>
      </c>
      <c r="C18" s="49">
        <v>347</v>
      </c>
      <c r="D18" s="49">
        <v>4456453</v>
      </c>
      <c r="E18" s="49"/>
      <c r="F18" s="49"/>
      <c r="G18" s="138">
        <f t="shared" si="2"/>
        <v>0</v>
      </c>
      <c r="H18" s="138">
        <f t="shared" si="3"/>
        <v>0</v>
      </c>
      <c r="I18" s="45">
        <v>14</v>
      </c>
      <c r="J18" s="45">
        <v>62139</v>
      </c>
    </row>
    <row r="19" spans="1:10" ht="15" customHeight="1" x14ac:dyDescent="0.25">
      <c r="A19" s="9"/>
      <c r="B19" s="15" t="s">
        <v>30</v>
      </c>
      <c r="C19" s="183">
        <v>2</v>
      </c>
      <c r="D19" s="183">
        <v>1000</v>
      </c>
      <c r="E19" s="49"/>
      <c r="F19" s="49"/>
      <c r="G19" s="138">
        <f>E19/C19*100</f>
        <v>0</v>
      </c>
      <c r="H19" s="138">
        <f>F19/D19*100</f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8">
        <v>84</v>
      </c>
      <c r="D20" s="48">
        <v>2561067</v>
      </c>
      <c r="E20" s="48"/>
      <c r="F20" s="48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8">
        <v>381</v>
      </c>
      <c r="D21" s="48">
        <v>390254</v>
      </c>
      <c r="E21" s="48">
        <v>10</v>
      </c>
      <c r="F21" s="48">
        <v>1020</v>
      </c>
      <c r="G21" s="138">
        <f t="shared" si="2"/>
        <v>2.6246719160104988</v>
      </c>
      <c r="H21" s="138">
        <f t="shared" si="3"/>
        <v>0.26136823709686513</v>
      </c>
      <c r="I21" s="44">
        <v>212</v>
      </c>
      <c r="J21" s="44">
        <v>86419</v>
      </c>
    </row>
    <row r="22" spans="1:10" ht="15" customHeight="1" x14ac:dyDescent="0.25">
      <c r="A22" s="6" t="s">
        <v>35</v>
      </c>
      <c r="B22" s="7" t="s">
        <v>36</v>
      </c>
      <c r="C22" s="48">
        <v>586</v>
      </c>
      <c r="D22" s="48">
        <v>2177498</v>
      </c>
      <c r="E22" s="48">
        <v>17</v>
      </c>
      <c r="F22" s="48">
        <v>23643</v>
      </c>
      <c r="G22" s="138">
        <f t="shared" si="2"/>
        <v>2.901023890784983</v>
      </c>
      <c r="H22" s="138">
        <f t="shared" si="3"/>
        <v>1.0857874496325599</v>
      </c>
      <c r="I22" s="44">
        <v>1732</v>
      </c>
      <c r="J22" s="44">
        <v>5656336</v>
      </c>
    </row>
    <row r="23" spans="1:10" ht="15" customHeight="1" x14ac:dyDescent="0.25">
      <c r="A23" s="6" t="s">
        <v>37</v>
      </c>
      <c r="B23" s="7" t="s">
        <v>38</v>
      </c>
      <c r="C23" s="48">
        <v>42</v>
      </c>
      <c r="D23" s="48">
        <v>7940</v>
      </c>
      <c r="E23" s="48"/>
      <c r="F23" s="48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8">
        <v>83</v>
      </c>
      <c r="D24" s="48">
        <v>179472</v>
      </c>
      <c r="E24" s="48">
        <v>3</v>
      </c>
      <c r="F24" s="48">
        <v>2397</v>
      </c>
      <c r="G24" s="138">
        <f t="shared" si="2"/>
        <v>3.6144578313253009</v>
      </c>
      <c r="H24" s="138">
        <f t="shared" si="3"/>
        <v>1.3355843808504948</v>
      </c>
      <c r="I24" s="44">
        <v>4</v>
      </c>
      <c r="J24" s="44">
        <v>5036</v>
      </c>
    </row>
    <row r="25" spans="1:10" ht="15" customHeight="1" x14ac:dyDescent="0.25">
      <c r="A25" s="6" t="s">
        <v>41</v>
      </c>
      <c r="B25" s="7" t="s">
        <v>42</v>
      </c>
      <c r="C25" s="48">
        <v>592</v>
      </c>
      <c r="D25" s="48">
        <v>795537</v>
      </c>
      <c r="E25" s="48">
        <v>1</v>
      </c>
      <c r="F25" s="48">
        <v>128</v>
      </c>
      <c r="G25" s="138">
        <f t="shared" si="2"/>
        <v>0.16891891891891891</v>
      </c>
      <c r="H25" s="138">
        <f t="shared" si="3"/>
        <v>1.6089760752799682E-2</v>
      </c>
      <c r="I25" s="44">
        <v>18</v>
      </c>
      <c r="J25" s="44">
        <v>352777</v>
      </c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19547</v>
      </c>
      <c r="D27" s="118">
        <f t="shared" ref="D27:F27" si="6">D8+D14+D20+D21+D22+D23+D24+D25</f>
        <v>24035273</v>
      </c>
      <c r="E27" s="118">
        <f t="shared" si="6"/>
        <v>244</v>
      </c>
      <c r="F27" s="118">
        <f t="shared" si="6"/>
        <v>1806816</v>
      </c>
      <c r="G27" s="139">
        <f t="shared" si="2"/>
        <v>1.2482733923364198</v>
      </c>
      <c r="H27" s="139">
        <f t="shared" si="3"/>
        <v>7.5173516855831011</v>
      </c>
      <c r="I27" s="117">
        <f t="shared" ref="I27:J27" si="7">I8+I14+I20+I21+I22+I23+I24+I25</f>
        <v>5543</v>
      </c>
      <c r="J27" s="117">
        <f t="shared" si="7"/>
        <v>14377357</v>
      </c>
    </row>
    <row r="28" spans="1:10" ht="15" customHeight="1" x14ac:dyDescent="0.25">
      <c r="A28" s="9">
        <v>3</v>
      </c>
      <c r="B28" s="16" t="s">
        <v>45</v>
      </c>
      <c r="C28" s="49">
        <v>1395</v>
      </c>
      <c r="D28" s="49">
        <v>313968</v>
      </c>
      <c r="E28" s="49">
        <v>55</v>
      </c>
      <c r="F28" s="49">
        <v>51214</v>
      </c>
      <c r="G28" s="138">
        <f t="shared" si="2"/>
        <v>3.9426523297491038</v>
      </c>
      <c r="H28" s="138">
        <f t="shared" si="3"/>
        <v>16.311853437292971</v>
      </c>
      <c r="I28" s="45">
        <v>2755</v>
      </c>
      <c r="J28" s="45">
        <v>1847150</v>
      </c>
    </row>
    <row r="29" spans="1:10" ht="15" customHeight="1" thickBot="1" x14ac:dyDescent="0.3">
      <c r="A29" s="17"/>
      <c r="B29" s="18" t="s">
        <v>46</v>
      </c>
      <c r="C29" s="50">
        <v>17</v>
      </c>
      <c r="D29" s="50">
        <v>5719</v>
      </c>
      <c r="E29" s="50"/>
      <c r="F29" s="50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10600</v>
      </c>
      <c r="D31" s="45">
        <v>171817700</v>
      </c>
      <c r="E31" s="45"/>
      <c r="F31" s="45"/>
      <c r="G31" s="138">
        <f t="shared" ref="G31:G37" si="8">E31/C31*100</f>
        <v>0</v>
      </c>
      <c r="H31" s="138">
        <f t="shared" ref="H31:H37" si="9">F31/D31*100</f>
        <v>0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17</v>
      </c>
      <c r="D32" s="45">
        <v>531000</v>
      </c>
      <c r="E32" s="45">
        <v>1</v>
      </c>
      <c r="F32" s="45">
        <v>3297</v>
      </c>
      <c r="G32" s="138">
        <f t="shared" si="8"/>
        <v>5.8823529411764701</v>
      </c>
      <c r="H32" s="138">
        <f t="shared" si="9"/>
        <v>0.62090395480225991</v>
      </c>
      <c r="I32" s="45">
        <v>38</v>
      </c>
      <c r="J32" s="45">
        <v>146728</v>
      </c>
    </row>
    <row r="33" spans="1:10" ht="15" customHeight="1" x14ac:dyDescent="0.25">
      <c r="A33" s="20" t="s">
        <v>51</v>
      </c>
      <c r="B33" s="11" t="s">
        <v>52</v>
      </c>
      <c r="C33" s="45">
        <v>343</v>
      </c>
      <c r="D33" s="45">
        <v>3808913</v>
      </c>
      <c r="E33" s="45">
        <v>14</v>
      </c>
      <c r="F33" s="45">
        <v>269523</v>
      </c>
      <c r="G33" s="138">
        <f t="shared" si="8"/>
        <v>4.0816326530612246</v>
      </c>
      <c r="H33" s="138">
        <f t="shared" si="9"/>
        <v>7.076113316318855</v>
      </c>
      <c r="I33" s="45">
        <v>330</v>
      </c>
      <c r="J33" s="45">
        <v>1694420</v>
      </c>
    </row>
    <row r="34" spans="1:10" ht="15" customHeight="1" x14ac:dyDescent="0.25">
      <c r="A34" s="20" t="s">
        <v>53</v>
      </c>
      <c r="B34" s="11" t="s">
        <v>54</v>
      </c>
      <c r="C34" s="45">
        <v>120</v>
      </c>
      <c r="D34" s="45">
        <v>515500</v>
      </c>
      <c r="E34" s="45">
        <v>96</v>
      </c>
      <c r="F34" s="45">
        <v>79875</v>
      </c>
      <c r="G34" s="138">
        <f t="shared" si="8"/>
        <v>80</v>
      </c>
      <c r="H34" s="138">
        <f t="shared" si="9"/>
        <v>15.49466537342386</v>
      </c>
      <c r="I34" s="45">
        <v>1371</v>
      </c>
      <c r="J34" s="45">
        <v>2784767</v>
      </c>
    </row>
    <row r="35" spans="1:10" ht="15" customHeight="1" x14ac:dyDescent="0.25">
      <c r="A35" s="20" t="s">
        <v>55</v>
      </c>
      <c r="B35" s="11" t="s">
        <v>42</v>
      </c>
      <c r="C35" s="45">
        <v>3122</v>
      </c>
      <c r="D35" s="45">
        <v>118179130</v>
      </c>
      <c r="E35" s="45">
        <v>514</v>
      </c>
      <c r="F35" s="45">
        <v>13233002</v>
      </c>
      <c r="G35" s="138">
        <f t="shared" si="8"/>
        <v>16.463805253042921</v>
      </c>
      <c r="H35" s="138">
        <f t="shared" si="9"/>
        <v>11.197410236477456</v>
      </c>
      <c r="I35" s="45">
        <v>3022</v>
      </c>
      <c r="J35" s="45">
        <v>92080926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14202</v>
      </c>
      <c r="D36" s="122">
        <f t="shared" ref="D36:F36" si="10">D31+D32+D33+D34+D35</f>
        <v>294852243</v>
      </c>
      <c r="E36" s="122">
        <f t="shared" si="10"/>
        <v>625</v>
      </c>
      <c r="F36" s="122">
        <f t="shared" si="10"/>
        <v>13585697</v>
      </c>
      <c r="G36" s="137">
        <f t="shared" si="8"/>
        <v>4.4007886213209408</v>
      </c>
      <c r="H36" s="137">
        <f t="shared" si="9"/>
        <v>4.6076288454756646</v>
      </c>
      <c r="I36" s="122">
        <f t="shared" ref="I36:J36" si="11">I31+I32+I33+I34+I35</f>
        <v>4761</v>
      </c>
      <c r="J36" s="122">
        <f t="shared" si="11"/>
        <v>96706841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33749</v>
      </c>
      <c r="D37" s="124">
        <f t="shared" ref="D37:F37" si="12">D27+D36</f>
        <v>318887516</v>
      </c>
      <c r="E37" s="127">
        <f t="shared" si="12"/>
        <v>869</v>
      </c>
      <c r="F37" s="127">
        <f t="shared" si="12"/>
        <v>15392513</v>
      </c>
      <c r="G37" s="141">
        <f t="shared" si="8"/>
        <v>2.5748911078846781</v>
      </c>
      <c r="H37" s="141">
        <f t="shared" si="9"/>
        <v>4.8269412340368945</v>
      </c>
      <c r="I37" s="127">
        <f t="shared" ref="I37:J37" si="13">I27+I36</f>
        <v>10304</v>
      </c>
      <c r="J37" s="127">
        <f t="shared" si="13"/>
        <v>111084198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D41" sqref="D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87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1465184</v>
      </c>
      <c r="D8" s="105">
        <f t="shared" ref="D8:F8" si="0">D9+D10+D11</f>
        <v>175753478</v>
      </c>
      <c r="E8" s="105">
        <f t="shared" si="0"/>
        <v>249148</v>
      </c>
      <c r="F8" s="105">
        <f t="shared" si="0"/>
        <v>62007168</v>
      </c>
      <c r="G8" s="139">
        <f>E8/C8*100</f>
        <v>17.004553694280037</v>
      </c>
      <c r="H8" s="139">
        <f>F8/D8*100</f>
        <v>35.280762978699059</v>
      </c>
      <c r="I8" s="105">
        <f t="shared" ref="I8:J8" si="1">I9+I10+I11</f>
        <v>1331548</v>
      </c>
      <c r="J8" s="105">
        <f t="shared" si="1"/>
        <v>223824806</v>
      </c>
    </row>
    <row r="9" spans="1:10" ht="15" customHeight="1" x14ac:dyDescent="0.25">
      <c r="A9" s="9" t="s">
        <v>12</v>
      </c>
      <c r="B9" s="10" t="s">
        <v>13</v>
      </c>
      <c r="C9" s="49">
        <v>1356746</v>
      </c>
      <c r="D9" s="49">
        <v>135565960</v>
      </c>
      <c r="E9" s="49">
        <v>248300</v>
      </c>
      <c r="F9" s="49">
        <v>27950501</v>
      </c>
      <c r="G9" s="138">
        <f>E9/C9*100</f>
        <v>18.301141112632727</v>
      </c>
      <c r="H9" s="138">
        <f>F9/D9*100</f>
        <v>20.617639560845511</v>
      </c>
      <c r="I9" s="49">
        <v>1329789</v>
      </c>
      <c r="J9" s="49">
        <v>164475421</v>
      </c>
    </row>
    <row r="10" spans="1:10" ht="15" customHeight="1" x14ac:dyDescent="0.25">
      <c r="A10" s="9" t="s">
        <v>14</v>
      </c>
      <c r="B10" s="10" t="s">
        <v>15</v>
      </c>
      <c r="C10" s="49">
        <v>54428</v>
      </c>
      <c r="D10" s="49">
        <v>8179338</v>
      </c>
      <c r="E10" s="49">
        <v>98</v>
      </c>
      <c r="F10" s="49">
        <v>54596</v>
      </c>
      <c r="G10" s="138">
        <f t="shared" ref="G10:G29" si="2">E10/C10*100</f>
        <v>0.18005438377305799</v>
      </c>
      <c r="H10" s="138">
        <f t="shared" ref="H10:H29" si="3">F10/D10*100</f>
        <v>0.66748678193760913</v>
      </c>
      <c r="I10" s="49">
        <v>109</v>
      </c>
      <c r="J10" s="49">
        <v>301247</v>
      </c>
    </row>
    <row r="11" spans="1:10" ht="15" customHeight="1" x14ac:dyDescent="0.25">
      <c r="A11" s="9" t="s">
        <v>16</v>
      </c>
      <c r="B11" s="10" t="s">
        <v>17</v>
      </c>
      <c r="C11" s="49">
        <v>54010</v>
      </c>
      <c r="D11" s="49">
        <v>32008180</v>
      </c>
      <c r="E11" s="49">
        <v>750</v>
      </c>
      <c r="F11" s="49">
        <v>34002071</v>
      </c>
      <c r="G11" s="138">
        <f t="shared" si="2"/>
        <v>1.3886317348639141</v>
      </c>
      <c r="H11" s="138">
        <f t="shared" si="3"/>
        <v>106.22931700584037</v>
      </c>
      <c r="I11" s="49">
        <v>1650</v>
      </c>
      <c r="J11" s="49">
        <v>59048138</v>
      </c>
    </row>
    <row r="12" spans="1:10" ht="15" customHeight="1" x14ac:dyDescent="0.25">
      <c r="A12" s="9"/>
      <c r="B12" s="12" t="s">
        <v>18</v>
      </c>
      <c r="C12" s="49">
        <v>2203</v>
      </c>
      <c r="D12" s="49">
        <v>326952</v>
      </c>
      <c r="E12" s="49"/>
      <c r="F12" s="49"/>
      <c r="G12" s="138">
        <f t="shared" si="2"/>
        <v>0</v>
      </c>
      <c r="H12" s="138">
        <f t="shared" si="3"/>
        <v>0</v>
      </c>
      <c r="I12" s="49">
        <v>4736</v>
      </c>
      <c r="J12" s="49">
        <v>3898105</v>
      </c>
    </row>
    <row r="13" spans="1:10" ht="15" customHeight="1" x14ac:dyDescent="0.25">
      <c r="A13" s="9"/>
      <c r="B13" s="12" t="s">
        <v>19</v>
      </c>
      <c r="C13" s="49">
        <v>111244</v>
      </c>
      <c r="D13" s="49">
        <v>12225060</v>
      </c>
      <c r="E13" s="49"/>
      <c r="F13" s="49"/>
      <c r="G13" s="138">
        <f t="shared" si="2"/>
        <v>0</v>
      </c>
      <c r="H13" s="138">
        <f t="shared" si="3"/>
        <v>0</v>
      </c>
      <c r="I13" s="49"/>
      <c r="J13" s="49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445449</v>
      </c>
      <c r="D14" s="105">
        <f t="shared" ref="D14:F14" si="4">D15+D16+D17+D18</f>
        <v>328330242</v>
      </c>
      <c r="E14" s="105">
        <f t="shared" si="4"/>
        <v>33206</v>
      </c>
      <c r="F14" s="105">
        <f t="shared" si="4"/>
        <v>149590800</v>
      </c>
      <c r="G14" s="139">
        <f t="shared" si="2"/>
        <v>7.4545009641956756</v>
      </c>
      <c r="H14" s="139">
        <f t="shared" si="3"/>
        <v>45.561078714156338</v>
      </c>
      <c r="I14" s="105">
        <f t="shared" ref="I14:J14" si="5">I15+I16+I17+I18</f>
        <v>118849</v>
      </c>
      <c r="J14" s="105">
        <f t="shared" si="5"/>
        <v>369455807</v>
      </c>
    </row>
    <row r="15" spans="1:10" ht="15" customHeight="1" x14ac:dyDescent="0.25">
      <c r="A15" s="9" t="s">
        <v>22</v>
      </c>
      <c r="B15" s="13" t="s">
        <v>23</v>
      </c>
      <c r="C15" s="49">
        <v>274312</v>
      </c>
      <c r="D15" s="49">
        <v>159279733</v>
      </c>
      <c r="E15" s="49">
        <v>26159</v>
      </c>
      <c r="F15" s="49">
        <v>54289612</v>
      </c>
      <c r="G15" s="138">
        <f t="shared" si="2"/>
        <v>9.5362215287701595</v>
      </c>
      <c r="H15" s="138">
        <f t="shared" si="3"/>
        <v>34.084444378118093</v>
      </c>
      <c r="I15" s="49">
        <v>101453</v>
      </c>
      <c r="J15" s="49">
        <v>143990713</v>
      </c>
    </row>
    <row r="16" spans="1:10" ht="15" customHeight="1" x14ac:dyDescent="0.25">
      <c r="A16" s="9" t="s">
        <v>24</v>
      </c>
      <c r="B16" s="14" t="s">
        <v>25</v>
      </c>
      <c r="C16" s="49">
        <v>90994</v>
      </c>
      <c r="D16" s="49">
        <v>66084352</v>
      </c>
      <c r="E16" s="49">
        <v>5581</v>
      </c>
      <c r="F16" s="49">
        <v>48668104</v>
      </c>
      <c r="G16" s="138">
        <f t="shared" si="2"/>
        <v>6.1333714310833685</v>
      </c>
      <c r="H16" s="138">
        <f t="shared" si="3"/>
        <v>73.645428194559585</v>
      </c>
      <c r="I16" s="49">
        <v>11364</v>
      </c>
      <c r="J16" s="49">
        <v>154629866</v>
      </c>
    </row>
    <row r="17" spans="1:10" ht="15" customHeight="1" x14ac:dyDescent="0.25">
      <c r="A17" s="9" t="s">
        <v>26</v>
      </c>
      <c r="B17" s="14" t="s">
        <v>27</v>
      </c>
      <c r="C17" s="49">
        <v>35819</v>
      </c>
      <c r="D17" s="49">
        <v>42101011</v>
      </c>
      <c r="E17" s="49">
        <v>714</v>
      </c>
      <c r="F17" s="49">
        <v>45836615</v>
      </c>
      <c r="G17" s="138">
        <f t="shared" si="2"/>
        <v>1.9933554817275747</v>
      </c>
      <c r="H17" s="138">
        <f t="shared" si="3"/>
        <v>108.87295556869169</v>
      </c>
      <c r="I17" s="49">
        <v>1296</v>
      </c>
      <c r="J17" s="49">
        <v>66937123</v>
      </c>
    </row>
    <row r="18" spans="1:10" ht="15" customHeight="1" x14ac:dyDescent="0.25">
      <c r="A18" s="9" t="s">
        <v>28</v>
      </c>
      <c r="B18" s="11" t="s">
        <v>29</v>
      </c>
      <c r="C18" s="49">
        <v>44324</v>
      </c>
      <c r="D18" s="49">
        <v>60865146</v>
      </c>
      <c r="E18" s="49">
        <v>752</v>
      </c>
      <c r="F18" s="49">
        <v>796469</v>
      </c>
      <c r="G18" s="138">
        <f t="shared" si="2"/>
        <v>1.6965977799837562</v>
      </c>
      <c r="H18" s="138">
        <f t="shared" si="3"/>
        <v>1.308579790476474</v>
      </c>
      <c r="I18" s="49">
        <v>4736</v>
      </c>
      <c r="J18" s="49">
        <v>3898105</v>
      </c>
    </row>
    <row r="19" spans="1:10" ht="15" customHeight="1" x14ac:dyDescent="0.25">
      <c r="A19" s="9"/>
      <c r="B19" s="15" t="s">
        <v>30</v>
      </c>
      <c r="C19" s="49">
        <v>1897</v>
      </c>
      <c r="D19" s="49">
        <v>646202</v>
      </c>
      <c r="E19" s="49"/>
      <c r="F19" s="49"/>
      <c r="G19" s="138">
        <f t="shared" si="2"/>
        <v>0</v>
      </c>
      <c r="H19" s="138">
        <f t="shared" si="3"/>
        <v>0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28594</v>
      </c>
      <c r="D20" s="48">
        <v>28939471</v>
      </c>
      <c r="E20" s="48">
        <v>20</v>
      </c>
      <c r="F20" s="48">
        <v>744675</v>
      </c>
      <c r="G20" s="138">
        <f t="shared" si="2"/>
        <v>6.9944743652514504E-2</v>
      </c>
      <c r="H20" s="138">
        <f t="shared" si="3"/>
        <v>2.5732156610602868</v>
      </c>
      <c r="I20" s="48">
        <v>22</v>
      </c>
      <c r="J20" s="48">
        <v>1509912</v>
      </c>
    </row>
    <row r="21" spans="1:10" ht="15" customHeight="1" x14ac:dyDescent="0.25">
      <c r="A21" s="6" t="s">
        <v>33</v>
      </c>
      <c r="B21" s="7" t="s">
        <v>34</v>
      </c>
      <c r="C21" s="48">
        <v>58180</v>
      </c>
      <c r="D21" s="48">
        <v>13342333</v>
      </c>
      <c r="E21" s="48">
        <v>6796</v>
      </c>
      <c r="F21" s="48">
        <v>922726</v>
      </c>
      <c r="G21" s="138">
        <f t="shared" si="2"/>
        <v>11.680990030938467</v>
      </c>
      <c r="H21" s="138">
        <f t="shared" si="3"/>
        <v>6.9157770234036287</v>
      </c>
      <c r="I21" s="48">
        <v>42063</v>
      </c>
      <c r="J21" s="48">
        <v>16683171</v>
      </c>
    </row>
    <row r="22" spans="1:10" ht="15" customHeight="1" x14ac:dyDescent="0.25">
      <c r="A22" s="6" t="s">
        <v>35</v>
      </c>
      <c r="B22" s="7" t="s">
        <v>36</v>
      </c>
      <c r="C22" s="48">
        <v>68292</v>
      </c>
      <c r="D22" s="48">
        <v>79459253</v>
      </c>
      <c r="E22" s="48">
        <v>43665</v>
      </c>
      <c r="F22" s="48">
        <v>16093333</v>
      </c>
      <c r="G22" s="138">
        <f t="shared" si="2"/>
        <v>63.938675101036722</v>
      </c>
      <c r="H22" s="138">
        <f t="shared" si="3"/>
        <v>20.253566944557104</v>
      </c>
      <c r="I22" s="48">
        <v>264379</v>
      </c>
      <c r="J22" s="48">
        <v>292080262</v>
      </c>
    </row>
    <row r="23" spans="1:10" ht="15" customHeight="1" x14ac:dyDescent="0.25">
      <c r="A23" s="6" t="s">
        <v>37</v>
      </c>
      <c r="B23" s="7" t="s">
        <v>38</v>
      </c>
      <c r="C23" s="48">
        <v>28793</v>
      </c>
      <c r="D23" s="48">
        <v>4493543</v>
      </c>
      <c r="E23" s="48">
        <v>2</v>
      </c>
      <c r="F23" s="48">
        <v>275</v>
      </c>
      <c r="G23" s="138">
        <f t="shared" si="2"/>
        <v>6.9461327405966724E-3</v>
      </c>
      <c r="H23" s="138">
        <f t="shared" si="3"/>
        <v>6.119892476827306E-3</v>
      </c>
      <c r="I23" s="48">
        <v>6</v>
      </c>
      <c r="J23" s="48">
        <v>3813</v>
      </c>
    </row>
    <row r="24" spans="1:10" ht="15" customHeight="1" x14ac:dyDescent="0.25">
      <c r="A24" s="6" t="s">
        <v>39</v>
      </c>
      <c r="B24" s="7" t="s">
        <v>40</v>
      </c>
      <c r="C24" s="48">
        <v>33777</v>
      </c>
      <c r="D24" s="48">
        <v>8818356</v>
      </c>
      <c r="E24" s="48">
        <v>4</v>
      </c>
      <c r="F24" s="48">
        <v>87428</v>
      </c>
      <c r="G24" s="138">
        <f t="shared" si="2"/>
        <v>1.1842377949492257E-2</v>
      </c>
      <c r="H24" s="138">
        <f t="shared" si="3"/>
        <v>0.99143196305524517</v>
      </c>
      <c r="I24" s="48">
        <v>13</v>
      </c>
      <c r="J24" s="48">
        <v>24217</v>
      </c>
    </row>
    <row r="25" spans="1:10" ht="15" customHeight="1" x14ac:dyDescent="0.25">
      <c r="A25" s="6" t="s">
        <v>41</v>
      </c>
      <c r="B25" s="7" t="s">
        <v>42</v>
      </c>
      <c r="C25" s="48">
        <v>96217</v>
      </c>
      <c r="D25" s="48">
        <v>19659126</v>
      </c>
      <c r="E25" s="48"/>
      <c r="F25" s="48"/>
      <c r="G25" s="138">
        <f t="shared" si="2"/>
        <v>0</v>
      </c>
      <c r="H25" s="138">
        <f t="shared" si="3"/>
        <v>0</v>
      </c>
      <c r="I25" s="48"/>
      <c r="J25" s="48"/>
    </row>
    <row r="26" spans="1:10" ht="15" customHeight="1" x14ac:dyDescent="0.25">
      <c r="A26" s="9"/>
      <c r="B26" s="12" t="s">
        <v>43</v>
      </c>
      <c r="C26" s="49">
        <v>2661</v>
      </c>
      <c r="D26" s="49">
        <v>604516</v>
      </c>
      <c r="E26" s="49"/>
      <c r="F26" s="49"/>
      <c r="G26" s="138">
        <f t="shared" si="2"/>
        <v>0</v>
      </c>
      <c r="H26" s="138">
        <f t="shared" si="3"/>
        <v>0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2224486</v>
      </c>
      <c r="D27" s="118">
        <f t="shared" ref="D27:F27" si="6">D8+D14+D20+D21+D22+D23+D24+D25</f>
        <v>658795802</v>
      </c>
      <c r="E27" s="118">
        <f t="shared" si="6"/>
        <v>332841</v>
      </c>
      <c r="F27" s="118">
        <f t="shared" si="6"/>
        <v>229446405</v>
      </c>
      <c r="G27" s="139">
        <f t="shared" si="2"/>
        <v>14.962602596734706</v>
      </c>
      <c r="H27" s="139">
        <f t="shared" si="3"/>
        <v>34.828152259537319</v>
      </c>
      <c r="I27" s="118">
        <f t="shared" ref="I27:J27" si="7">I8+I14+I20+I21+I22+I23+I24+I25</f>
        <v>1756880</v>
      </c>
      <c r="J27" s="118">
        <f t="shared" si="7"/>
        <v>903581988</v>
      </c>
    </row>
    <row r="28" spans="1:10" ht="15" customHeight="1" x14ac:dyDescent="0.25">
      <c r="A28" s="9">
        <v>3</v>
      </c>
      <c r="B28" s="16" t="s">
        <v>45</v>
      </c>
      <c r="C28" s="49">
        <v>307511</v>
      </c>
      <c r="D28" s="49">
        <v>56489434</v>
      </c>
      <c r="E28" s="49">
        <v>226280</v>
      </c>
      <c r="F28" s="49">
        <v>27274871</v>
      </c>
      <c r="G28" s="138">
        <f t="shared" si="2"/>
        <v>73.584359583884805</v>
      </c>
      <c r="H28" s="138">
        <f t="shared" si="3"/>
        <v>48.28313733856848</v>
      </c>
      <c r="I28" s="49">
        <v>1203713</v>
      </c>
      <c r="J28" s="49">
        <v>155765656</v>
      </c>
    </row>
    <row r="29" spans="1:10" ht="15" customHeight="1" thickBot="1" x14ac:dyDescent="0.3">
      <c r="A29" s="17"/>
      <c r="B29" s="18" t="s">
        <v>46</v>
      </c>
      <c r="C29" s="50">
        <v>27741</v>
      </c>
      <c r="D29" s="50">
        <v>3995156</v>
      </c>
      <c r="E29" s="50"/>
      <c r="F29" s="50"/>
      <c r="G29" s="138">
        <f t="shared" si="2"/>
        <v>0</v>
      </c>
      <c r="H29" s="138">
        <f t="shared" si="3"/>
        <v>0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208"/>
      <c r="D30" s="209"/>
      <c r="E30" s="209"/>
      <c r="F30" s="209"/>
      <c r="G30" s="209"/>
      <c r="H30" s="209"/>
      <c r="I30" s="209"/>
      <c r="J30" s="209"/>
    </row>
    <row r="31" spans="1:10" ht="15" customHeight="1" x14ac:dyDescent="0.25">
      <c r="A31" s="20" t="s">
        <v>48</v>
      </c>
      <c r="B31" s="11" t="s">
        <v>49</v>
      </c>
      <c r="C31" s="49">
        <v>131</v>
      </c>
      <c r="D31" s="49">
        <v>6400</v>
      </c>
      <c r="E31" s="49">
        <v>1305</v>
      </c>
      <c r="F31" s="49">
        <v>185766</v>
      </c>
      <c r="G31" s="138">
        <f t="shared" ref="G31:G37" si="8">E31/C31*100</f>
        <v>996.1832061068701</v>
      </c>
      <c r="H31" s="138">
        <f t="shared" ref="H31:H37" si="9">F31/D31*100</f>
        <v>2902.59375</v>
      </c>
      <c r="I31" s="49">
        <v>4115</v>
      </c>
      <c r="J31" s="49">
        <v>916249</v>
      </c>
    </row>
    <row r="32" spans="1:10" ht="15" customHeight="1" x14ac:dyDescent="0.25">
      <c r="A32" s="20" t="s">
        <v>50</v>
      </c>
      <c r="B32" s="11" t="s">
        <v>34</v>
      </c>
      <c r="C32" s="49">
        <v>747</v>
      </c>
      <c r="D32" s="49">
        <v>2638200</v>
      </c>
      <c r="E32" s="49"/>
      <c r="F32" s="49"/>
      <c r="G32" s="138">
        <f t="shared" si="8"/>
        <v>0</v>
      </c>
      <c r="H32" s="138">
        <f t="shared" si="9"/>
        <v>0</v>
      </c>
      <c r="I32" s="49">
        <v>0</v>
      </c>
      <c r="J32" s="49">
        <v>4927963</v>
      </c>
    </row>
    <row r="33" spans="1:10" ht="15" customHeight="1" x14ac:dyDescent="0.25">
      <c r="A33" s="20" t="s">
        <v>51</v>
      </c>
      <c r="B33" s="11" t="s">
        <v>52</v>
      </c>
      <c r="C33" s="49">
        <v>64915</v>
      </c>
      <c r="D33" s="49">
        <v>210129694</v>
      </c>
      <c r="E33" s="49">
        <v>72831</v>
      </c>
      <c r="F33" s="49">
        <v>58187007</v>
      </c>
      <c r="G33" s="138">
        <f t="shared" si="8"/>
        <v>112.19440807209429</v>
      </c>
      <c r="H33" s="138">
        <f t="shared" si="9"/>
        <v>27.690996875482053</v>
      </c>
      <c r="I33" s="49">
        <v>462581</v>
      </c>
      <c r="J33" s="49">
        <v>727265505</v>
      </c>
    </row>
    <row r="34" spans="1:10" ht="15" customHeight="1" x14ac:dyDescent="0.25">
      <c r="A34" s="20" t="s">
        <v>53</v>
      </c>
      <c r="B34" s="11" t="s">
        <v>54</v>
      </c>
      <c r="C34" s="49">
        <v>5451</v>
      </c>
      <c r="D34" s="49">
        <v>6249564</v>
      </c>
      <c r="E34" s="49">
        <v>11973</v>
      </c>
      <c r="F34" s="49">
        <v>3203382</v>
      </c>
      <c r="G34" s="138">
        <f t="shared" si="8"/>
        <v>219.64777105118327</v>
      </c>
      <c r="H34" s="138">
        <f t="shared" si="9"/>
        <v>51.257687736296489</v>
      </c>
      <c r="I34" s="49">
        <v>119545</v>
      </c>
      <c r="J34" s="49">
        <v>24933705</v>
      </c>
    </row>
    <row r="35" spans="1:10" ht="15" customHeight="1" x14ac:dyDescent="0.25">
      <c r="A35" s="20" t="s">
        <v>55</v>
      </c>
      <c r="B35" s="11" t="s">
        <v>42</v>
      </c>
      <c r="C35" s="49">
        <v>382961</v>
      </c>
      <c r="D35" s="49">
        <v>2350418573</v>
      </c>
      <c r="E35" s="49">
        <v>144712</v>
      </c>
      <c r="F35" s="49">
        <v>755709483</v>
      </c>
      <c r="G35" s="138">
        <f t="shared" si="8"/>
        <v>37.787659840035928</v>
      </c>
      <c r="H35" s="138">
        <f t="shared" si="9"/>
        <v>32.152123527318636</v>
      </c>
      <c r="I35" s="49">
        <v>851164</v>
      </c>
      <c r="J35" s="49">
        <v>3063484742</v>
      </c>
    </row>
    <row r="36" spans="1:10" ht="15" customHeight="1" thickBot="1" x14ac:dyDescent="0.3">
      <c r="A36" s="21">
        <v>5</v>
      </c>
      <c r="B36" s="22" t="s">
        <v>56</v>
      </c>
      <c r="C36" s="77">
        <f>C31+C32+C33+C34+C35</f>
        <v>454205</v>
      </c>
      <c r="D36" s="77">
        <f t="shared" ref="D36:F36" si="10">D31+D32+D33+D34+D35</f>
        <v>2569442431</v>
      </c>
      <c r="E36" s="77">
        <f t="shared" si="10"/>
        <v>230821</v>
      </c>
      <c r="F36" s="77">
        <f t="shared" si="10"/>
        <v>817285638</v>
      </c>
      <c r="G36" s="137">
        <f t="shared" si="8"/>
        <v>50.81868319371209</v>
      </c>
      <c r="H36" s="137">
        <f t="shared" si="9"/>
        <v>31.807898403931979</v>
      </c>
      <c r="I36" s="77">
        <f t="shared" ref="I36:J36" si="11">I31+I32+I33+I34+I35</f>
        <v>1437405</v>
      </c>
      <c r="J36" s="77">
        <f t="shared" si="11"/>
        <v>3821528164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2678691</v>
      </c>
      <c r="D37" s="124">
        <f t="shared" ref="D37:F37" si="12">D27+D36</f>
        <v>3228238233</v>
      </c>
      <c r="E37" s="124">
        <f t="shared" si="12"/>
        <v>563662</v>
      </c>
      <c r="F37" s="124">
        <f t="shared" si="12"/>
        <v>1046732043</v>
      </c>
      <c r="G37" s="141">
        <f t="shared" si="8"/>
        <v>21.042441998722509</v>
      </c>
      <c r="H37" s="141">
        <f t="shared" si="9"/>
        <v>32.42425023965076</v>
      </c>
      <c r="I37" s="124">
        <f t="shared" ref="I37:J37" si="13">I27+I36</f>
        <v>3194285</v>
      </c>
      <c r="J37" s="124">
        <f t="shared" si="13"/>
        <v>4725110152</v>
      </c>
    </row>
  </sheetData>
  <mergeCells count="12">
    <mergeCell ref="C7:J7"/>
    <mergeCell ref="C30:J30"/>
    <mergeCell ref="I5:J5"/>
    <mergeCell ref="A1:J1"/>
    <mergeCell ref="A2:J2"/>
    <mergeCell ref="A3:J3"/>
    <mergeCell ref="A5:A6"/>
    <mergeCell ref="B5:B6"/>
    <mergeCell ref="C5:D5"/>
    <mergeCell ref="E5:F5"/>
    <mergeCell ref="G5:H5"/>
    <mergeCell ref="A4:J4"/>
  </mergeCells>
  <conditionalFormatting sqref="R17:V18 L17:P18 I17:J18 B17:F26 R12:V15 Q12:Q18 L12:P15 K12:K18 B12:B15 W12:XFD26 B10:F11 B5:J6 H7:J8 I10:J14 G7:G29 B7:F8 C12:F14 I19:V26 A1:XFD3 A4:A5 K4:XFD11 A7:A26">
    <cfRule type="cellIs" dxfId="1" priority="2" operator="lessThan">
      <formula>0</formula>
    </cfRule>
  </conditionalFormatting>
  <conditionalFormatting sqref="G31:G37">
    <cfRule type="cellIs" dxfId="0" priority="1" operator="lessThan">
      <formula>0</formula>
    </cfRule>
  </conditionalFormatting>
  <printOptions horizontalCentered="1"/>
  <pageMargins left="0.5" right="0.5" top="0.5" bottom="0.5" header="0.25" footer="0.25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F42" sqref="F42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88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55489</v>
      </c>
      <c r="D8" s="105">
        <f t="shared" ref="D8:F8" si="0">D9+D10+D11</f>
        <v>7456612</v>
      </c>
      <c r="E8" s="105">
        <f t="shared" si="0"/>
        <v>4807</v>
      </c>
      <c r="F8" s="105">
        <f t="shared" si="0"/>
        <v>883314</v>
      </c>
      <c r="G8" s="139">
        <f>E8/C8*100</f>
        <v>8.6629782479410338</v>
      </c>
      <c r="H8" s="139">
        <f>F8/D8*100</f>
        <v>11.846050190086329</v>
      </c>
      <c r="I8" s="104">
        <f t="shared" ref="I8:J8" si="1">I9+I10+I11</f>
        <v>37894</v>
      </c>
      <c r="J8" s="104">
        <f t="shared" si="1"/>
        <v>7638811</v>
      </c>
    </row>
    <row r="9" spans="1:10" ht="15" customHeight="1" x14ac:dyDescent="0.25">
      <c r="A9" s="9" t="s">
        <v>12</v>
      </c>
      <c r="B9" s="10" t="s">
        <v>13</v>
      </c>
      <c r="C9" s="49">
        <v>50278</v>
      </c>
      <c r="D9" s="49">
        <v>6623011</v>
      </c>
      <c r="E9" s="49">
        <v>4780</v>
      </c>
      <c r="F9" s="49">
        <v>849895</v>
      </c>
      <c r="G9" s="138">
        <f>E9/C9*100</f>
        <v>9.5071402999323755</v>
      </c>
      <c r="H9" s="138">
        <f>F9/D9*100</f>
        <v>12.832456415971528</v>
      </c>
      <c r="I9" s="45">
        <v>36686</v>
      </c>
      <c r="J9" s="45">
        <v>6972395</v>
      </c>
    </row>
    <row r="10" spans="1:10" ht="15" customHeight="1" x14ac:dyDescent="0.25">
      <c r="A10" s="9" t="s">
        <v>14</v>
      </c>
      <c r="B10" s="10" t="s">
        <v>15</v>
      </c>
      <c r="C10" s="49">
        <v>3262</v>
      </c>
      <c r="D10" s="49">
        <v>525365</v>
      </c>
      <c r="E10" s="49">
        <v>13</v>
      </c>
      <c r="F10" s="49">
        <v>6486</v>
      </c>
      <c r="G10" s="138">
        <f t="shared" ref="G10:G29" si="2">E10/C10*100</f>
        <v>0.39852851011649298</v>
      </c>
      <c r="H10" s="138">
        <f t="shared" ref="H10:H29" si="3">F10/D10*100</f>
        <v>1.2345702511587182</v>
      </c>
      <c r="I10" s="45">
        <v>1055</v>
      </c>
      <c r="J10" s="45">
        <v>430698</v>
      </c>
    </row>
    <row r="11" spans="1:10" ht="15" customHeight="1" x14ac:dyDescent="0.25">
      <c r="A11" s="9" t="s">
        <v>16</v>
      </c>
      <c r="B11" s="10" t="s">
        <v>17</v>
      </c>
      <c r="C11" s="49">
        <v>1949</v>
      </c>
      <c r="D11" s="49">
        <v>308236</v>
      </c>
      <c r="E11" s="49">
        <v>14</v>
      </c>
      <c r="F11" s="49">
        <v>26933</v>
      </c>
      <c r="G11" s="138">
        <f t="shared" si="2"/>
        <v>0.71831708568496666</v>
      </c>
      <c r="H11" s="138">
        <f t="shared" si="3"/>
        <v>8.7377853333160314</v>
      </c>
      <c r="I11" s="45">
        <v>153</v>
      </c>
      <c r="J11" s="45">
        <v>235718</v>
      </c>
    </row>
    <row r="12" spans="1:10" ht="15" customHeight="1" x14ac:dyDescent="0.25">
      <c r="A12" s="9"/>
      <c r="B12" s="12" t="s">
        <v>18</v>
      </c>
      <c r="C12" s="49">
        <v>65</v>
      </c>
      <c r="D12" s="49">
        <v>4744</v>
      </c>
      <c r="E12" s="49"/>
      <c r="F12" s="49"/>
      <c r="G12" s="138">
        <f t="shared" si="2"/>
        <v>0</v>
      </c>
      <c r="H12" s="138">
        <f t="shared" si="3"/>
        <v>0</v>
      </c>
      <c r="I12" s="45"/>
      <c r="J12" s="45"/>
    </row>
    <row r="13" spans="1:10" ht="15" customHeight="1" x14ac:dyDescent="0.25">
      <c r="A13" s="9"/>
      <c r="B13" s="12" t="s">
        <v>19</v>
      </c>
      <c r="C13" s="49">
        <v>4354</v>
      </c>
      <c r="D13" s="49">
        <v>546035</v>
      </c>
      <c r="E13" s="49"/>
      <c r="F13" s="49"/>
      <c r="G13" s="138">
        <f t="shared" si="2"/>
        <v>0</v>
      </c>
      <c r="H13" s="138">
        <f t="shared" si="3"/>
        <v>0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18242</v>
      </c>
      <c r="D14" s="104">
        <f t="shared" ref="D14:F14" si="4">D15+D16+D17+D18</f>
        <v>46997824</v>
      </c>
      <c r="E14" s="104">
        <f t="shared" si="4"/>
        <v>1378</v>
      </c>
      <c r="F14" s="104">
        <f t="shared" si="4"/>
        <v>1926655</v>
      </c>
      <c r="G14" s="139">
        <f t="shared" si="2"/>
        <v>7.5539962723385585</v>
      </c>
      <c r="H14" s="139">
        <f t="shared" si="3"/>
        <v>4.0994557535259508</v>
      </c>
      <c r="I14" s="104">
        <f t="shared" ref="I14:J14" si="5">I15+I16+I17+I18</f>
        <v>17895</v>
      </c>
      <c r="J14" s="104">
        <f t="shared" si="5"/>
        <v>36215392</v>
      </c>
    </row>
    <row r="15" spans="1:10" ht="15" customHeight="1" x14ac:dyDescent="0.25">
      <c r="A15" s="9" t="s">
        <v>22</v>
      </c>
      <c r="B15" s="13" t="s">
        <v>23</v>
      </c>
      <c r="C15" s="45">
        <v>6317</v>
      </c>
      <c r="D15" s="45">
        <v>2489829</v>
      </c>
      <c r="E15" s="45">
        <v>1145</v>
      </c>
      <c r="F15" s="45">
        <v>349058</v>
      </c>
      <c r="G15" s="138">
        <f t="shared" si="2"/>
        <v>18.125692575589678</v>
      </c>
      <c r="H15" s="138">
        <f t="shared" si="3"/>
        <v>14.019356349371783</v>
      </c>
      <c r="I15" s="45">
        <v>15963</v>
      </c>
      <c r="J15" s="45">
        <v>2648947</v>
      </c>
    </row>
    <row r="16" spans="1:10" ht="15" customHeight="1" x14ac:dyDescent="0.25">
      <c r="A16" s="9" t="s">
        <v>24</v>
      </c>
      <c r="B16" s="14" t="s">
        <v>25</v>
      </c>
      <c r="C16" s="45">
        <v>8070</v>
      </c>
      <c r="D16" s="45">
        <v>38069382</v>
      </c>
      <c r="E16" s="45">
        <v>228</v>
      </c>
      <c r="F16" s="45">
        <v>1283847</v>
      </c>
      <c r="G16" s="138">
        <f t="shared" si="2"/>
        <v>2.8252788104089221</v>
      </c>
      <c r="H16" s="138">
        <f t="shared" si="3"/>
        <v>3.3723872901325267</v>
      </c>
      <c r="I16" s="45">
        <v>1848</v>
      </c>
      <c r="J16" s="45">
        <v>32184168</v>
      </c>
    </row>
    <row r="17" spans="1:10" ht="15" customHeight="1" x14ac:dyDescent="0.25">
      <c r="A17" s="9" t="s">
        <v>26</v>
      </c>
      <c r="B17" s="14" t="s">
        <v>27</v>
      </c>
      <c r="C17" s="45">
        <v>1905</v>
      </c>
      <c r="D17" s="45">
        <v>2091162</v>
      </c>
      <c r="E17" s="45">
        <v>4</v>
      </c>
      <c r="F17" s="45">
        <v>293700</v>
      </c>
      <c r="G17" s="138">
        <f t="shared" si="2"/>
        <v>0.20997375328083989</v>
      </c>
      <c r="H17" s="138">
        <f t="shared" si="3"/>
        <v>14.04482292620084</v>
      </c>
      <c r="I17" s="45">
        <v>46</v>
      </c>
      <c r="J17" s="45">
        <v>1379579</v>
      </c>
    </row>
    <row r="18" spans="1:10" ht="15" customHeight="1" x14ac:dyDescent="0.25">
      <c r="A18" s="9" t="s">
        <v>28</v>
      </c>
      <c r="B18" s="11" t="s">
        <v>29</v>
      </c>
      <c r="C18" s="45">
        <v>1950</v>
      </c>
      <c r="D18" s="45">
        <v>4347451</v>
      </c>
      <c r="E18" s="45">
        <v>1</v>
      </c>
      <c r="F18" s="45">
        <v>50</v>
      </c>
      <c r="G18" s="138">
        <f t="shared" si="2"/>
        <v>5.128205128205128E-2</v>
      </c>
      <c r="H18" s="138">
        <f t="shared" si="3"/>
        <v>1.1500992190596282E-3</v>
      </c>
      <c r="I18" s="45">
        <v>38</v>
      </c>
      <c r="J18" s="45">
        <v>2698</v>
      </c>
    </row>
    <row r="19" spans="1:10" ht="15" customHeight="1" x14ac:dyDescent="0.25">
      <c r="A19" s="9"/>
      <c r="B19" s="15" t="s">
        <v>30</v>
      </c>
      <c r="C19" s="45">
        <v>61</v>
      </c>
      <c r="D19" s="45">
        <v>15301</v>
      </c>
      <c r="E19" s="45"/>
      <c r="F19" s="45"/>
      <c r="G19" s="138">
        <f t="shared" si="2"/>
        <v>0</v>
      </c>
      <c r="H19" s="138">
        <f t="shared" si="3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1241</v>
      </c>
      <c r="D20" s="44">
        <v>2471205</v>
      </c>
      <c r="E20" s="44"/>
      <c r="F20" s="44"/>
      <c r="G20" s="138">
        <f t="shared" si="2"/>
        <v>0</v>
      </c>
      <c r="H20" s="138">
        <f t="shared" si="3"/>
        <v>0</v>
      </c>
      <c r="I20" s="44">
        <v>158</v>
      </c>
      <c r="J20" s="44">
        <v>1085291</v>
      </c>
    </row>
    <row r="21" spans="1:10" ht="15" customHeight="1" x14ac:dyDescent="0.25">
      <c r="A21" s="6" t="s">
        <v>33</v>
      </c>
      <c r="B21" s="7" t="s">
        <v>34</v>
      </c>
      <c r="C21" s="44">
        <v>2447</v>
      </c>
      <c r="D21" s="44">
        <v>787627</v>
      </c>
      <c r="E21" s="44">
        <v>96</v>
      </c>
      <c r="F21" s="44">
        <v>10431</v>
      </c>
      <c r="G21" s="138">
        <f t="shared" si="2"/>
        <v>3.9231712300776462</v>
      </c>
      <c r="H21" s="138">
        <f t="shared" si="3"/>
        <v>1.3243578495912405</v>
      </c>
      <c r="I21" s="44">
        <v>1675</v>
      </c>
      <c r="J21" s="44">
        <v>441739</v>
      </c>
    </row>
    <row r="22" spans="1:10" ht="15" customHeight="1" x14ac:dyDescent="0.25">
      <c r="A22" s="6" t="s">
        <v>35</v>
      </c>
      <c r="B22" s="7" t="s">
        <v>36</v>
      </c>
      <c r="C22" s="44">
        <v>7536</v>
      </c>
      <c r="D22" s="44">
        <v>11022069</v>
      </c>
      <c r="E22" s="44">
        <v>321</v>
      </c>
      <c r="F22" s="44">
        <v>220742</v>
      </c>
      <c r="G22" s="138">
        <f t="shared" si="2"/>
        <v>4.2595541401273884</v>
      </c>
      <c r="H22" s="138">
        <f t="shared" si="3"/>
        <v>2.0027274371082235</v>
      </c>
      <c r="I22" s="44">
        <v>6953</v>
      </c>
      <c r="J22" s="44">
        <v>6348447</v>
      </c>
    </row>
    <row r="23" spans="1:10" ht="15" customHeight="1" x14ac:dyDescent="0.25">
      <c r="A23" s="6" t="s">
        <v>37</v>
      </c>
      <c r="B23" s="7" t="s">
        <v>38</v>
      </c>
      <c r="C23" s="44">
        <v>93006</v>
      </c>
      <c r="D23" s="44">
        <v>11207397</v>
      </c>
      <c r="E23" s="44">
        <v>4</v>
      </c>
      <c r="F23" s="44">
        <v>2640300</v>
      </c>
      <c r="G23" s="138">
        <f t="shared" si="2"/>
        <v>4.3007977979915273E-3</v>
      </c>
      <c r="H23" s="138">
        <f t="shared" si="3"/>
        <v>23.558547983978794</v>
      </c>
      <c r="I23" s="44">
        <v>131</v>
      </c>
      <c r="J23" s="44">
        <v>60780650</v>
      </c>
    </row>
    <row r="24" spans="1:10" ht="15" customHeight="1" x14ac:dyDescent="0.25">
      <c r="A24" s="6" t="s">
        <v>39</v>
      </c>
      <c r="B24" s="7" t="s">
        <v>40</v>
      </c>
      <c r="C24" s="44">
        <v>1278</v>
      </c>
      <c r="D24" s="44">
        <v>453207</v>
      </c>
      <c r="E24" s="44"/>
      <c r="F24" s="44"/>
      <c r="G24" s="138">
        <f t="shared" si="2"/>
        <v>0</v>
      </c>
      <c r="H24" s="138">
        <f t="shared" si="3"/>
        <v>0</v>
      </c>
      <c r="I24" s="44">
        <v>1</v>
      </c>
      <c r="J24" s="44">
        <v>676788</v>
      </c>
    </row>
    <row r="25" spans="1:10" ht="15" customHeight="1" x14ac:dyDescent="0.25">
      <c r="A25" s="6" t="s">
        <v>41</v>
      </c>
      <c r="B25" s="7" t="s">
        <v>42</v>
      </c>
      <c r="C25" s="44">
        <v>5194</v>
      </c>
      <c r="D25" s="44">
        <v>11619852</v>
      </c>
      <c r="E25" s="44">
        <v>2307</v>
      </c>
      <c r="F25" s="44">
        <v>754209</v>
      </c>
      <c r="G25" s="138">
        <f t="shared" si="2"/>
        <v>44.416634578359648</v>
      </c>
      <c r="H25" s="138">
        <f t="shared" si="3"/>
        <v>6.4906936852552004</v>
      </c>
      <c r="I25" s="44">
        <v>14553</v>
      </c>
      <c r="J25" s="44">
        <v>19535237</v>
      </c>
    </row>
    <row r="26" spans="1:10" ht="15" customHeight="1" x14ac:dyDescent="0.25">
      <c r="A26" s="9"/>
      <c r="B26" s="12" t="s">
        <v>43</v>
      </c>
      <c r="C26" s="45">
        <v>215</v>
      </c>
      <c r="D26" s="45">
        <v>41301</v>
      </c>
      <c r="E26" s="45"/>
      <c r="F26" s="45"/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184433</v>
      </c>
      <c r="D27" s="118">
        <f t="shared" ref="D27:F27" si="6">D8+D14+D20+D21+D22+D23+D24+D25</f>
        <v>92015793</v>
      </c>
      <c r="E27" s="117">
        <f t="shared" si="6"/>
        <v>8913</v>
      </c>
      <c r="F27" s="117">
        <f t="shared" si="6"/>
        <v>6435651</v>
      </c>
      <c r="G27" s="139">
        <f t="shared" si="2"/>
        <v>4.8326492547429147</v>
      </c>
      <c r="H27" s="139">
        <f t="shared" si="3"/>
        <v>6.9940722023663913</v>
      </c>
      <c r="I27" s="117">
        <f t="shared" ref="I27:J27" si="7">I8+I14+I20+I21+I22+I23+I24+I25</f>
        <v>79260</v>
      </c>
      <c r="J27" s="117">
        <f t="shared" si="7"/>
        <v>132722355</v>
      </c>
    </row>
    <row r="28" spans="1:10" ht="15" customHeight="1" x14ac:dyDescent="0.25">
      <c r="A28" s="9">
        <v>3</v>
      </c>
      <c r="B28" s="16" t="s">
        <v>45</v>
      </c>
      <c r="C28" s="45">
        <v>11138</v>
      </c>
      <c r="D28" s="45">
        <v>2538740</v>
      </c>
      <c r="E28" s="45">
        <v>4710</v>
      </c>
      <c r="F28" s="45">
        <v>967632</v>
      </c>
      <c r="G28" s="138">
        <f t="shared" si="2"/>
        <v>42.287663853474591</v>
      </c>
      <c r="H28" s="138">
        <f t="shared" si="3"/>
        <v>38.114655301448749</v>
      </c>
      <c r="I28" s="45">
        <v>48306</v>
      </c>
      <c r="J28" s="45">
        <v>10851493</v>
      </c>
    </row>
    <row r="29" spans="1:10" ht="15" customHeight="1" thickBot="1" x14ac:dyDescent="0.3">
      <c r="A29" s="17"/>
      <c r="B29" s="18" t="s">
        <v>46</v>
      </c>
      <c r="C29" s="39">
        <v>694</v>
      </c>
      <c r="D29" s="39">
        <v>85083</v>
      </c>
      <c r="E29" s="39"/>
      <c r="F29" s="39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102</v>
      </c>
      <c r="D32" s="45">
        <v>120600</v>
      </c>
      <c r="E32" s="45">
        <v>2</v>
      </c>
      <c r="F32" s="45">
        <v>670</v>
      </c>
      <c r="G32" s="138">
        <f t="shared" si="8"/>
        <v>1.9607843137254901</v>
      </c>
      <c r="H32" s="138">
        <f t="shared" si="9"/>
        <v>0.55555555555555558</v>
      </c>
      <c r="I32" s="45">
        <v>29</v>
      </c>
      <c r="J32" s="45">
        <v>54780</v>
      </c>
    </row>
    <row r="33" spans="1:10" ht="15" customHeight="1" x14ac:dyDescent="0.25">
      <c r="A33" s="20" t="s">
        <v>51</v>
      </c>
      <c r="B33" s="11" t="s">
        <v>52</v>
      </c>
      <c r="C33" s="45">
        <v>1371</v>
      </c>
      <c r="D33" s="45">
        <v>10169851</v>
      </c>
      <c r="E33" s="45">
        <v>394</v>
      </c>
      <c r="F33" s="45">
        <v>744512</v>
      </c>
      <c r="G33" s="138">
        <f t="shared" si="8"/>
        <v>28.738147337709702</v>
      </c>
      <c r="H33" s="138">
        <f t="shared" si="9"/>
        <v>7.3207758894402675</v>
      </c>
      <c r="I33" s="45">
        <v>2915</v>
      </c>
      <c r="J33" s="45">
        <v>11333377</v>
      </c>
    </row>
    <row r="34" spans="1:10" ht="15" customHeight="1" x14ac:dyDescent="0.25">
      <c r="A34" s="20" t="s">
        <v>53</v>
      </c>
      <c r="B34" s="11" t="s">
        <v>54</v>
      </c>
      <c r="C34" s="45">
        <v>793</v>
      </c>
      <c r="D34" s="45">
        <v>1106599</v>
      </c>
      <c r="E34" s="45">
        <v>88</v>
      </c>
      <c r="F34" s="45">
        <v>16028</v>
      </c>
      <c r="G34" s="138">
        <f t="shared" si="8"/>
        <v>11.097099621689786</v>
      </c>
      <c r="H34" s="138">
        <f t="shared" si="9"/>
        <v>1.4484018149302502</v>
      </c>
      <c r="I34" s="45">
        <v>1513</v>
      </c>
      <c r="J34" s="45">
        <v>157571</v>
      </c>
    </row>
    <row r="35" spans="1:10" ht="15" customHeight="1" x14ac:dyDescent="0.25">
      <c r="A35" s="20" t="s">
        <v>55</v>
      </c>
      <c r="B35" s="11" t="s">
        <v>42</v>
      </c>
      <c r="C35" s="45">
        <v>72500</v>
      </c>
      <c r="D35" s="45">
        <v>137088296</v>
      </c>
      <c r="E35" s="45">
        <v>3085</v>
      </c>
      <c r="F35" s="45">
        <v>36069702</v>
      </c>
      <c r="G35" s="138">
        <f t="shared" si="8"/>
        <v>4.2551724137931037</v>
      </c>
      <c r="H35" s="138">
        <f t="shared" si="9"/>
        <v>26.311292103302531</v>
      </c>
      <c r="I35" s="45">
        <v>15703</v>
      </c>
      <c r="J35" s="45">
        <v>145113025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74766</v>
      </c>
      <c r="D36" s="122">
        <f t="shared" ref="D36:F36" si="10">D31+D32+D33+D34+D35</f>
        <v>148485346</v>
      </c>
      <c r="E36" s="122">
        <f t="shared" si="10"/>
        <v>3569</v>
      </c>
      <c r="F36" s="122">
        <f t="shared" si="10"/>
        <v>36830912</v>
      </c>
      <c r="G36" s="137">
        <f t="shared" si="8"/>
        <v>4.7735601744108287</v>
      </c>
      <c r="H36" s="137">
        <f t="shared" si="9"/>
        <v>24.804408645146708</v>
      </c>
      <c r="I36" s="122">
        <f t="shared" ref="I36:J36" si="11">I31+I32+I33+I34+I35</f>
        <v>20160</v>
      </c>
      <c r="J36" s="122">
        <f t="shared" si="11"/>
        <v>156658753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259199</v>
      </c>
      <c r="D37" s="127">
        <f t="shared" ref="D37:F37" si="12">D27+D36</f>
        <v>240501139</v>
      </c>
      <c r="E37" s="127">
        <f t="shared" si="12"/>
        <v>12482</v>
      </c>
      <c r="F37" s="127">
        <f t="shared" si="12"/>
        <v>43266563</v>
      </c>
      <c r="G37" s="141">
        <f t="shared" si="8"/>
        <v>4.8156049984760747</v>
      </c>
      <c r="H37" s="141">
        <f t="shared" si="9"/>
        <v>17.990169684809683</v>
      </c>
      <c r="I37" s="127">
        <f t="shared" ref="I37:J37" si="13">I27+I36</f>
        <v>99420</v>
      </c>
      <c r="J37" s="127">
        <f t="shared" si="13"/>
        <v>289381108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D43" sqref="D43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89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373410</v>
      </c>
      <c r="D8" s="104">
        <f t="shared" ref="D8:F8" si="0">D9+D10+D11</f>
        <v>49618148</v>
      </c>
      <c r="E8" s="104">
        <f t="shared" si="0"/>
        <v>39363</v>
      </c>
      <c r="F8" s="104">
        <f t="shared" si="0"/>
        <v>26391615</v>
      </c>
      <c r="G8" s="139">
        <f>E8/C8*100</f>
        <v>10.541495942797461</v>
      </c>
      <c r="H8" s="139">
        <f>F8/D8*100</f>
        <v>53.1894398799407</v>
      </c>
      <c r="I8" s="104">
        <f t="shared" ref="I8:J8" si="1">I9+I10+I11</f>
        <v>280168</v>
      </c>
      <c r="J8" s="104">
        <f t="shared" si="1"/>
        <v>83978102</v>
      </c>
    </row>
    <row r="9" spans="1:10" ht="15" customHeight="1" x14ac:dyDescent="0.25">
      <c r="A9" s="9" t="s">
        <v>12</v>
      </c>
      <c r="B9" s="10" t="s">
        <v>13</v>
      </c>
      <c r="C9" s="45">
        <v>322341</v>
      </c>
      <c r="D9" s="45">
        <v>35544601</v>
      </c>
      <c r="E9" s="45">
        <v>34876</v>
      </c>
      <c r="F9" s="45">
        <v>7271453</v>
      </c>
      <c r="G9" s="138">
        <f>E9/C9*100</f>
        <v>10.819597879264506</v>
      </c>
      <c r="H9" s="138">
        <f>F9/D9*100</f>
        <v>20.457264381727057</v>
      </c>
      <c r="I9" s="45">
        <v>268341</v>
      </c>
      <c r="J9" s="45">
        <v>54003890</v>
      </c>
    </row>
    <row r="10" spans="1:10" ht="15" customHeight="1" x14ac:dyDescent="0.25">
      <c r="A10" s="9" t="s">
        <v>14</v>
      </c>
      <c r="B10" s="10" t="s">
        <v>15</v>
      </c>
      <c r="C10" s="45">
        <v>27519</v>
      </c>
      <c r="D10" s="45">
        <v>3971676</v>
      </c>
      <c r="E10" s="45">
        <v>234</v>
      </c>
      <c r="F10" s="45">
        <v>64818</v>
      </c>
      <c r="G10" s="138">
        <f t="shared" ref="G10:G29" si="2">E10/C10*100</f>
        <v>0.85032159598822632</v>
      </c>
      <c r="H10" s="138">
        <f t="shared" ref="H10:H29" si="3">F10/D10*100</f>
        <v>1.6320062361582364</v>
      </c>
      <c r="I10" s="45">
        <v>3036</v>
      </c>
      <c r="J10" s="45">
        <v>2051046</v>
      </c>
    </row>
    <row r="11" spans="1:10" ht="15" customHeight="1" x14ac:dyDescent="0.25">
      <c r="A11" s="9" t="s">
        <v>16</v>
      </c>
      <c r="B11" s="10" t="s">
        <v>17</v>
      </c>
      <c r="C11" s="45">
        <v>23550</v>
      </c>
      <c r="D11" s="45">
        <v>10101871</v>
      </c>
      <c r="E11" s="45">
        <v>4253</v>
      </c>
      <c r="F11" s="45">
        <v>19055344</v>
      </c>
      <c r="G11" s="138">
        <f t="shared" si="2"/>
        <v>18.059447983014863</v>
      </c>
      <c r="H11" s="138">
        <f t="shared" si="3"/>
        <v>188.63182869787192</v>
      </c>
      <c r="I11" s="45">
        <v>8791</v>
      </c>
      <c r="J11" s="45">
        <v>27923166</v>
      </c>
    </row>
    <row r="12" spans="1:10" ht="15" customHeight="1" x14ac:dyDescent="0.25">
      <c r="A12" s="9"/>
      <c r="B12" s="12" t="s">
        <v>18</v>
      </c>
      <c r="C12" s="45">
        <v>423</v>
      </c>
      <c r="D12" s="45">
        <v>86465</v>
      </c>
      <c r="E12" s="45"/>
      <c r="F12" s="45"/>
      <c r="G12" s="138">
        <f t="shared" si="2"/>
        <v>0</v>
      </c>
      <c r="H12" s="138">
        <f t="shared" si="3"/>
        <v>0</v>
      </c>
      <c r="I12" s="45"/>
      <c r="J12" s="45"/>
    </row>
    <row r="13" spans="1:10" ht="15" customHeight="1" x14ac:dyDescent="0.25">
      <c r="A13" s="9"/>
      <c r="B13" s="12" t="s">
        <v>19</v>
      </c>
      <c r="C13" s="45">
        <v>21895</v>
      </c>
      <c r="D13" s="45">
        <v>2942525</v>
      </c>
      <c r="E13" s="45"/>
      <c r="F13" s="45"/>
      <c r="G13" s="138">
        <f t="shared" si="2"/>
        <v>0</v>
      </c>
      <c r="H13" s="138">
        <f t="shared" si="3"/>
        <v>0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115502</v>
      </c>
      <c r="D14" s="104">
        <f t="shared" ref="D14:F14" si="4">D15+D16+D17+D18</f>
        <v>203719125</v>
      </c>
      <c r="E14" s="104">
        <f t="shared" si="4"/>
        <v>23015</v>
      </c>
      <c r="F14" s="104">
        <f t="shared" si="4"/>
        <v>99456132</v>
      </c>
      <c r="G14" s="139">
        <f t="shared" si="2"/>
        <v>19.92606188637426</v>
      </c>
      <c r="H14" s="139">
        <f t="shared" si="3"/>
        <v>48.820223432630591</v>
      </c>
      <c r="I14" s="104">
        <f t="shared" ref="I14:J14" si="5">I15+I16+I17+I18</f>
        <v>138272</v>
      </c>
      <c r="J14" s="104">
        <f t="shared" si="5"/>
        <v>252938001</v>
      </c>
    </row>
    <row r="15" spans="1:10" ht="15" customHeight="1" x14ac:dyDescent="0.25">
      <c r="A15" s="9" t="s">
        <v>22</v>
      </c>
      <c r="B15" s="13" t="s">
        <v>23</v>
      </c>
      <c r="C15" s="45">
        <v>68681</v>
      </c>
      <c r="D15" s="45">
        <v>44967174</v>
      </c>
      <c r="E15" s="45">
        <v>19522</v>
      </c>
      <c r="F15" s="45">
        <v>35292271</v>
      </c>
      <c r="G15" s="138">
        <f t="shared" si="2"/>
        <v>28.424163888120439</v>
      </c>
      <c r="H15" s="138">
        <f t="shared" si="3"/>
        <v>78.48452073061118</v>
      </c>
      <c r="I15" s="45">
        <v>124929</v>
      </c>
      <c r="J15" s="45">
        <v>70542285</v>
      </c>
    </row>
    <row r="16" spans="1:10" ht="15" customHeight="1" x14ac:dyDescent="0.25">
      <c r="A16" s="9" t="s">
        <v>24</v>
      </c>
      <c r="B16" s="14" t="s">
        <v>25</v>
      </c>
      <c r="C16" s="45">
        <v>32589</v>
      </c>
      <c r="D16" s="45">
        <v>88856858</v>
      </c>
      <c r="E16" s="45">
        <v>2833</v>
      </c>
      <c r="F16" s="45">
        <v>42851083</v>
      </c>
      <c r="G16" s="138">
        <f t="shared" si="2"/>
        <v>8.6931173095216181</v>
      </c>
      <c r="H16" s="138">
        <f t="shared" si="3"/>
        <v>48.224846077721992</v>
      </c>
      <c r="I16" s="45">
        <v>10286</v>
      </c>
      <c r="J16" s="45">
        <v>100405263</v>
      </c>
    </row>
    <row r="17" spans="1:10" ht="15" customHeight="1" x14ac:dyDescent="0.25">
      <c r="A17" s="9" t="s">
        <v>26</v>
      </c>
      <c r="B17" s="14" t="s">
        <v>27</v>
      </c>
      <c r="C17" s="45">
        <v>6989</v>
      </c>
      <c r="D17" s="45">
        <v>55829453</v>
      </c>
      <c r="E17" s="45">
        <v>632</v>
      </c>
      <c r="F17" s="45">
        <v>21297259</v>
      </c>
      <c r="G17" s="138">
        <f t="shared" si="2"/>
        <v>9.0427815138074124</v>
      </c>
      <c r="H17" s="138">
        <f t="shared" si="3"/>
        <v>38.146995636872887</v>
      </c>
      <c r="I17" s="45">
        <v>2907</v>
      </c>
      <c r="J17" s="45">
        <v>76456713</v>
      </c>
    </row>
    <row r="18" spans="1:10" ht="15" customHeight="1" x14ac:dyDescent="0.25">
      <c r="A18" s="9" t="s">
        <v>28</v>
      </c>
      <c r="B18" s="11" t="s">
        <v>29</v>
      </c>
      <c r="C18" s="45">
        <v>7243</v>
      </c>
      <c r="D18" s="45">
        <v>14065640</v>
      </c>
      <c r="E18" s="45">
        <v>28</v>
      </c>
      <c r="F18" s="45">
        <v>15519</v>
      </c>
      <c r="G18" s="138">
        <f t="shared" si="2"/>
        <v>0.38658014634819826</v>
      </c>
      <c r="H18" s="138">
        <f t="shared" si="3"/>
        <v>0.11033269726795226</v>
      </c>
      <c r="I18" s="45">
        <v>150</v>
      </c>
      <c r="J18" s="45">
        <v>5533740</v>
      </c>
    </row>
    <row r="19" spans="1:10" ht="15" customHeight="1" x14ac:dyDescent="0.25">
      <c r="A19" s="9"/>
      <c r="B19" s="15" t="s">
        <v>30</v>
      </c>
      <c r="C19" s="45">
        <v>347</v>
      </c>
      <c r="D19" s="45">
        <v>88802</v>
      </c>
      <c r="E19" s="45"/>
      <c r="F19" s="45"/>
      <c r="G19" s="138">
        <f t="shared" si="2"/>
        <v>0</v>
      </c>
      <c r="H19" s="138">
        <f t="shared" si="3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4653</v>
      </c>
      <c r="D20" s="44">
        <v>12210719</v>
      </c>
      <c r="E20" s="44"/>
      <c r="F20" s="44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4">
        <v>11978</v>
      </c>
      <c r="D21" s="44">
        <v>3057608</v>
      </c>
      <c r="E21" s="44">
        <v>786</v>
      </c>
      <c r="F21" s="44">
        <v>109539</v>
      </c>
      <c r="G21" s="138">
        <f t="shared" si="2"/>
        <v>6.5620303890465861</v>
      </c>
      <c r="H21" s="138">
        <f t="shared" si="3"/>
        <v>3.5825063252058467</v>
      </c>
      <c r="I21" s="44">
        <v>11334</v>
      </c>
      <c r="J21" s="44">
        <v>3373196</v>
      </c>
    </row>
    <row r="22" spans="1:10" ht="15" customHeight="1" x14ac:dyDescent="0.25">
      <c r="A22" s="6" t="s">
        <v>35</v>
      </c>
      <c r="B22" s="7" t="s">
        <v>36</v>
      </c>
      <c r="C22" s="44">
        <v>14133</v>
      </c>
      <c r="D22" s="44">
        <v>18292019</v>
      </c>
      <c r="E22" s="44">
        <v>1620</v>
      </c>
      <c r="F22" s="44">
        <v>1219743</v>
      </c>
      <c r="G22" s="138">
        <f t="shared" si="2"/>
        <v>11.46253449373806</v>
      </c>
      <c r="H22" s="138">
        <f t="shared" si="3"/>
        <v>6.6681704190226343</v>
      </c>
      <c r="I22" s="44">
        <v>53952</v>
      </c>
      <c r="J22" s="44">
        <v>51365950</v>
      </c>
    </row>
    <row r="23" spans="1:10" ht="15" customHeight="1" x14ac:dyDescent="0.25">
      <c r="A23" s="6" t="s">
        <v>37</v>
      </c>
      <c r="B23" s="7" t="s">
        <v>38</v>
      </c>
      <c r="C23" s="44">
        <v>5330</v>
      </c>
      <c r="D23" s="44">
        <v>1402409</v>
      </c>
      <c r="E23" s="44">
        <v>12</v>
      </c>
      <c r="F23" s="44">
        <v>118629</v>
      </c>
      <c r="G23" s="138">
        <f t="shared" si="2"/>
        <v>0.22514071294559099</v>
      </c>
      <c r="H23" s="138">
        <f t="shared" si="3"/>
        <v>8.4589445732307773</v>
      </c>
      <c r="I23" s="44">
        <v>88</v>
      </c>
      <c r="J23" s="44">
        <v>347363</v>
      </c>
    </row>
    <row r="24" spans="1:10" ht="15" customHeight="1" x14ac:dyDescent="0.25">
      <c r="A24" s="6" t="s">
        <v>39</v>
      </c>
      <c r="B24" s="7" t="s">
        <v>40</v>
      </c>
      <c r="C24" s="44">
        <v>7741</v>
      </c>
      <c r="D24" s="44">
        <v>2807144</v>
      </c>
      <c r="E24" s="44">
        <v>4</v>
      </c>
      <c r="F24" s="44">
        <v>87413</v>
      </c>
      <c r="G24" s="138">
        <f t="shared" si="2"/>
        <v>5.1672910476682606E-2</v>
      </c>
      <c r="H24" s="138">
        <f t="shared" si="3"/>
        <v>3.1139478416497339</v>
      </c>
      <c r="I24" s="44">
        <v>15</v>
      </c>
      <c r="J24" s="44">
        <v>219651</v>
      </c>
    </row>
    <row r="25" spans="1:10" ht="15" customHeight="1" x14ac:dyDescent="0.25">
      <c r="A25" s="6" t="s">
        <v>41</v>
      </c>
      <c r="B25" s="7" t="s">
        <v>42</v>
      </c>
      <c r="C25" s="44">
        <v>22029</v>
      </c>
      <c r="D25" s="44">
        <v>7802165</v>
      </c>
      <c r="E25" s="44">
        <v>0</v>
      </c>
      <c r="F25" s="44">
        <v>0</v>
      </c>
      <c r="G25" s="138">
        <f t="shared" si="2"/>
        <v>0</v>
      </c>
      <c r="H25" s="138">
        <f t="shared" si="3"/>
        <v>0</v>
      </c>
      <c r="I25" s="44">
        <v>4259</v>
      </c>
      <c r="J25" s="44">
        <v>6466</v>
      </c>
    </row>
    <row r="26" spans="1:10" ht="15" customHeight="1" x14ac:dyDescent="0.25">
      <c r="A26" s="9"/>
      <c r="B26" s="12" t="s">
        <v>43</v>
      </c>
      <c r="C26" s="45">
        <v>900</v>
      </c>
      <c r="D26" s="45">
        <v>197754</v>
      </c>
      <c r="E26" s="45"/>
      <c r="F26" s="45"/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554776</v>
      </c>
      <c r="D27" s="117">
        <f t="shared" ref="D27:F27" si="6">D8+D14+D20+D21+D22+D23+D24+D25</f>
        <v>298909337</v>
      </c>
      <c r="E27" s="117">
        <f t="shared" si="6"/>
        <v>64800</v>
      </c>
      <c r="F27" s="117">
        <f t="shared" si="6"/>
        <v>127383071</v>
      </c>
      <c r="G27" s="139">
        <f t="shared" si="2"/>
        <v>11.680389923140149</v>
      </c>
      <c r="H27" s="139">
        <f t="shared" si="3"/>
        <v>42.615955820744404</v>
      </c>
      <c r="I27" s="117">
        <f t="shared" ref="I27:J27" si="7">I8+I14+I20+I21+I22+I23+I24+I25</f>
        <v>488088</v>
      </c>
      <c r="J27" s="117">
        <f t="shared" si="7"/>
        <v>392228729</v>
      </c>
    </row>
    <row r="28" spans="1:10" ht="15" customHeight="1" x14ac:dyDescent="0.25">
      <c r="A28" s="9">
        <v>3</v>
      </c>
      <c r="B28" s="16" t="s">
        <v>45</v>
      </c>
      <c r="C28" s="45">
        <v>71976</v>
      </c>
      <c r="D28" s="45">
        <v>16229669</v>
      </c>
      <c r="E28" s="45">
        <v>38310</v>
      </c>
      <c r="F28" s="45">
        <v>6617821</v>
      </c>
      <c r="G28" s="138">
        <f t="shared" si="2"/>
        <v>53.226075358452817</v>
      </c>
      <c r="H28" s="138">
        <f t="shared" si="3"/>
        <v>40.776068815697968</v>
      </c>
      <c r="I28" s="45">
        <v>286161</v>
      </c>
      <c r="J28" s="45">
        <v>48279336</v>
      </c>
    </row>
    <row r="29" spans="1:10" ht="15" customHeight="1" thickBot="1" x14ac:dyDescent="0.3">
      <c r="A29" s="17"/>
      <c r="B29" s="18" t="s">
        <v>46</v>
      </c>
      <c r="C29" s="39">
        <v>5596</v>
      </c>
      <c r="D29" s="39">
        <v>1019267</v>
      </c>
      <c r="E29" s="39"/>
      <c r="F29" s="39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25</v>
      </c>
      <c r="D31" s="45">
        <v>2125900</v>
      </c>
      <c r="E31" s="45">
        <v>34</v>
      </c>
      <c r="F31" s="45">
        <v>6340063</v>
      </c>
      <c r="G31" s="138">
        <f t="shared" ref="G31:G37" si="8">E31/C31*100</f>
        <v>136</v>
      </c>
      <c r="H31" s="138">
        <f t="shared" ref="H31:H37" si="9">F31/D31*100</f>
        <v>298.22959687661694</v>
      </c>
      <c r="I31" s="45">
        <v>114</v>
      </c>
      <c r="J31" s="45">
        <v>18916040</v>
      </c>
    </row>
    <row r="32" spans="1:10" ht="15" customHeight="1" x14ac:dyDescent="0.25">
      <c r="A32" s="20" t="s">
        <v>50</v>
      </c>
      <c r="B32" s="11" t="s">
        <v>34</v>
      </c>
      <c r="C32" s="45">
        <v>342</v>
      </c>
      <c r="D32" s="45">
        <v>1007900</v>
      </c>
      <c r="E32" s="45">
        <v>284</v>
      </c>
      <c r="F32" s="45">
        <v>129498</v>
      </c>
      <c r="G32" s="138">
        <f t="shared" si="8"/>
        <v>83.040935672514621</v>
      </c>
      <c r="H32" s="138">
        <f t="shared" si="9"/>
        <v>12.848298442305783</v>
      </c>
      <c r="I32" s="45">
        <v>1816</v>
      </c>
      <c r="J32" s="45">
        <v>3475191</v>
      </c>
    </row>
    <row r="33" spans="1:10" ht="15" customHeight="1" x14ac:dyDescent="0.25">
      <c r="A33" s="20" t="s">
        <v>51</v>
      </c>
      <c r="B33" s="11" t="s">
        <v>52</v>
      </c>
      <c r="C33" s="45">
        <v>12345</v>
      </c>
      <c r="D33" s="45">
        <v>45307167</v>
      </c>
      <c r="E33" s="45">
        <v>6470</v>
      </c>
      <c r="F33" s="45">
        <v>9868125</v>
      </c>
      <c r="G33" s="138">
        <f t="shared" si="8"/>
        <v>52.409882543539901</v>
      </c>
      <c r="H33" s="138">
        <f t="shared" si="9"/>
        <v>21.780494463491838</v>
      </c>
      <c r="I33" s="45">
        <v>30843</v>
      </c>
      <c r="J33" s="45">
        <v>87507281</v>
      </c>
    </row>
    <row r="34" spans="1:10" ht="15" customHeight="1" x14ac:dyDescent="0.25">
      <c r="A34" s="20" t="s">
        <v>53</v>
      </c>
      <c r="B34" s="11" t="s">
        <v>54</v>
      </c>
      <c r="C34" s="45">
        <v>4955</v>
      </c>
      <c r="D34" s="45">
        <v>8021488</v>
      </c>
      <c r="E34" s="45">
        <v>14730</v>
      </c>
      <c r="F34" s="45">
        <v>9704392</v>
      </c>
      <c r="G34" s="138">
        <f t="shared" si="8"/>
        <v>297.27547931382441</v>
      </c>
      <c r="H34" s="138">
        <f t="shared" si="9"/>
        <v>120.97994786004791</v>
      </c>
      <c r="I34" s="45">
        <v>84090</v>
      </c>
      <c r="J34" s="45">
        <v>47468967</v>
      </c>
    </row>
    <row r="35" spans="1:10" ht="15" customHeight="1" x14ac:dyDescent="0.25">
      <c r="A35" s="20" t="s">
        <v>55</v>
      </c>
      <c r="B35" s="11" t="s">
        <v>42</v>
      </c>
      <c r="C35" s="45">
        <v>183288</v>
      </c>
      <c r="D35" s="45">
        <v>1222488837</v>
      </c>
      <c r="E35" s="45">
        <v>10056</v>
      </c>
      <c r="F35" s="45">
        <v>514449610</v>
      </c>
      <c r="G35" s="138">
        <f t="shared" si="8"/>
        <v>5.4864475579416006</v>
      </c>
      <c r="H35" s="138">
        <f t="shared" si="9"/>
        <v>42.082151953425154</v>
      </c>
      <c r="I35" s="45">
        <v>35504</v>
      </c>
      <c r="J35" s="45">
        <v>1557700897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200955</v>
      </c>
      <c r="D36" s="122">
        <f t="shared" ref="D36:F36" si="10">D31+D32+D33+D34+D35</f>
        <v>1278951292</v>
      </c>
      <c r="E36" s="122">
        <f t="shared" si="10"/>
        <v>31574</v>
      </c>
      <c r="F36" s="122">
        <f t="shared" si="10"/>
        <v>540491688</v>
      </c>
      <c r="G36" s="137">
        <f t="shared" si="8"/>
        <v>15.711975317857233</v>
      </c>
      <c r="H36" s="137">
        <f t="shared" si="9"/>
        <v>42.260537315286598</v>
      </c>
      <c r="I36" s="122">
        <f t="shared" ref="I36:J36" si="11">I31+I32+I33+I34+I35</f>
        <v>152367</v>
      </c>
      <c r="J36" s="122">
        <f t="shared" si="11"/>
        <v>1715068376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755731</v>
      </c>
      <c r="D37" s="127">
        <f t="shared" ref="D37:F37" si="12">D27+D36</f>
        <v>1577860629</v>
      </c>
      <c r="E37" s="127">
        <f t="shared" si="12"/>
        <v>96374</v>
      </c>
      <c r="F37" s="127">
        <f t="shared" si="12"/>
        <v>667874759</v>
      </c>
      <c r="G37" s="141">
        <f t="shared" si="8"/>
        <v>12.752421165732249</v>
      </c>
      <c r="H37" s="141">
        <f t="shared" si="9"/>
        <v>42.327867666187899</v>
      </c>
      <c r="I37" s="127">
        <f t="shared" ref="I37:J37" si="13">I27+I36</f>
        <v>640455</v>
      </c>
      <c r="J37" s="127">
        <f t="shared" si="13"/>
        <v>2107297105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7"/>
  <sheetViews>
    <sheetView zoomScaleNormal="100" workbookViewId="0">
      <pane ySplit="4" topLeftCell="A5" activePane="bottomLeft" state="frozen"/>
      <selection activeCell="B5" sqref="B5:B6"/>
      <selection pane="bottomLeft" activeCell="L3" sqref="L3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76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90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164406</v>
      </c>
      <c r="D8" s="105">
        <f t="shared" ref="D8:F8" si="0">D9+D10+D11</f>
        <v>49537998</v>
      </c>
      <c r="E8" s="105">
        <f t="shared" si="0"/>
        <v>7014</v>
      </c>
      <c r="F8" s="105">
        <f t="shared" si="0"/>
        <v>4827399</v>
      </c>
      <c r="G8" s="139">
        <f>E8/C8*100</f>
        <v>4.2662676544651656</v>
      </c>
      <c r="H8" s="139">
        <f>F8/D8*100</f>
        <v>9.7448407180282093</v>
      </c>
      <c r="I8" s="105">
        <f t="shared" ref="I8:J8" si="1">I9+I10+I11</f>
        <v>90195</v>
      </c>
      <c r="J8" s="105">
        <f t="shared" si="1"/>
        <v>119426350</v>
      </c>
    </row>
    <row r="9" spans="1:10" ht="15" customHeight="1" x14ac:dyDescent="0.25">
      <c r="A9" s="9" t="s">
        <v>12</v>
      </c>
      <c r="B9" s="10" t="s">
        <v>13</v>
      </c>
      <c r="C9" s="49">
        <v>138603</v>
      </c>
      <c r="D9" s="49">
        <v>30099862</v>
      </c>
      <c r="E9" s="49">
        <v>6887</v>
      </c>
      <c r="F9" s="49">
        <v>1488399</v>
      </c>
      <c r="G9" s="138">
        <f>E9/C9*100</f>
        <v>4.9688679177218384</v>
      </c>
      <c r="H9" s="138">
        <f>F9/D9*100</f>
        <v>4.9448698469115904</v>
      </c>
      <c r="I9" s="11">
        <v>89451</v>
      </c>
      <c r="J9" s="162">
        <v>54904105</v>
      </c>
    </row>
    <row r="10" spans="1:10" ht="15" customHeight="1" x14ac:dyDescent="0.25">
      <c r="A10" s="9" t="s">
        <v>14</v>
      </c>
      <c r="B10" s="10" t="s">
        <v>15</v>
      </c>
      <c r="C10" s="49">
        <v>5867</v>
      </c>
      <c r="D10" s="49">
        <v>1048939</v>
      </c>
      <c r="E10" s="49">
        <v>5</v>
      </c>
      <c r="F10" s="49">
        <v>9736</v>
      </c>
      <c r="G10" s="138">
        <f t="shared" ref="G10:G29" si="2">E10/C10*100</f>
        <v>8.5222430543719113E-2</v>
      </c>
      <c r="H10" s="138">
        <f t="shared" ref="H10:H29" si="3">F10/D10*100</f>
        <v>0.92817599498159575</v>
      </c>
      <c r="I10" s="11">
        <v>43</v>
      </c>
      <c r="J10" s="183">
        <v>440176</v>
      </c>
    </row>
    <row r="11" spans="1:10" ht="15" customHeight="1" x14ac:dyDescent="0.25">
      <c r="A11" s="9" t="s">
        <v>16</v>
      </c>
      <c r="B11" s="10" t="s">
        <v>17</v>
      </c>
      <c r="C11" s="49">
        <v>19936</v>
      </c>
      <c r="D11" s="49">
        <v>18389197</v>
      </c>
      <c r="E11" s="49">
        <v>122</v>
      </c>
      <c r="F11" s="49">
        <v>3329264</v>
      </c>
      <c r="G11" s="138">
        <f t="shared" si="2"/>
        <v>0.61195826645264839</v>
      </c>
      <c r="H11" s="138">
        <f t="shared" si="3"/>
        <v>18.10445556703754</v>
      </c>
      <c r="I11" s="11">
        <v>701</v>
      </c>
      <c r="J11" s="183">
        <v>64082069</v>
      </c>
    </row>
    <row r="12" spans="1:10" ht="15" customHeight="1" x14ac:dyDescent="0.25">
      <c r="A12" s="9"/>
      <c r="B12" s="12" t="s">
        <v>18</v>
      </c>
      <c r="C12" s="49">
        <v>118</v>
      </c>
      <c r="D12" s="49">
        <v>12400</v>
      </c>
      <c r="E12" s="49"/>
      <c r="F12" s="49"/>
      <c r="G12" s="138">
        <f t="shared" si="2"/>
        <v>0</v>
      </c>
      <c r="H12" s="138">
        <f t="shared" si="3"/>
        <v>0</v>
      </c>
      <c r="I12" s="11"/>
      <c r="J12" s="162"/>
    </row>
    <row r="13" spans="1:10" ht="15" customHeight="1" x14ac:dyDescent="0.25">
      <c r="A13" s="9"/>
      <c r="B13" s="12" t="s">
        <v>19</v>
      </c>
      <c r="C13" s="49">
        <v>4602</v>
      </c>
      <c r="D13" s="49">
        <v>766264</v>
      </c>
      <c r="E13" s="49">
        <v>10416</v>
      </c>
      <c r="F13" s="49">
        <v>22748</v>
      </c>
      <c r="G13" s="138">
        <f t="shared" si="2"/>
        <v>226.33637548891787</v>
      </c>
      <c r="H13" s="138">
        <f t="shared" si="3"/>
        <v>2.9686896422120834</v>
      </c>
      <c r="I13" s="11">
        <v>59537</v>
      </c>
      <c r="J13" s="162">
        <v>359428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53780</v>
      </c>
      <c r="D14" s="105">
        <f t="shared" ref="D14:F14" si="4">D15+D16+D17+D18</f>
        <v>88917606</v>
      </c>
      <c r="E14" s="105">
        <f t="shared" si="4"/>
        <v>1427</v>
      </c>
      <c r="F14" s="105">
        <f t="shared" si="4"/>
        <v>69647165</v>
      </c>
      <c r="G14" s="139">
        <f t="shared" si="2"/>
        <v>2.6534027519523988</v>
      </c>
      <c r="H14" s="139">
        <f t="shared" si="3"/>
        <v>78.327755472858769</v>
      </c>
      <c r="I14" s="105">
        <f t="shared" ref="I14:J14" si="5">I15+I16+I17+I18</f>
        <v>51873</v>
      </c>
      <c r="J14" s="105">
        <f t="shared" si="5"/>
        <v>575224102</v>
      </c>
    </row>
    <row r="15" spans="1:10" ht="15" customHeight="1" x14ac:dyDescent="0.25">
      <c r="A15" s="9" t="s">
        <v>22</v>
      </c>
      <c r="B15" s="13" t="s">
        <v>23</v>
      </c>
      <c r="C15" s="49">
        <v>27667</v>
      </c>
      <c r="D15" s="49">
        <v>22199965</v>
      </c>
      <c r="E15" s="49">
        <v>803</v>
      </c>
      <c r="F15" s="183">
        <v>6709756</v>
      </c>
      <c r="G15" s="138">
        <f t="shared" si="2"/>
        <v>2.9023746701846966</v>
      </c>
      <c r="H15" s="138">
        <f t="shared" si="3"/>
        <v>30.224173776850549</v>
      </c>
      <c r="I15" s="49">
        <v>24324</v>
      </c>
      <c r="J15" s="183">
        <v>95546579</v>
      </c>
    </row>
    <row r="16" spans="1:10" ht="15" customHeight="1" x14ac:dyDescent="0.25">
      <c r="A16" s="9" t="s">
        <v>24</v>
      </c>
      <c r="B16" s="14" t="s">
        <v>25</v>
      </c>
      <c r="C16" s="49">
        <v>14313</v>
      </c>
      <c r="D16" s="49">
        <v>33622243</v>
      </c>
      <c r="E16" s="49">
        <v>484</v>
      </c>
      <c r="F16" s="49">
        <v>59000904</v>
      </c>
      <c r="G16" s="138">
        <f t="shared" si="2"/>
        <v>3.381541256200657</v>
      </c>
      <c r="H16" s="138">
        <f t="shared" si="3"/>
        <v>175.48176069038584</v>
      </c>
      <c r="I16" s="49">
        <v>23366</v>
      </c>
      <c r="J16" s="183">
        <v>414474437</v>
      </c>
    </row>
    <row r="17" spans="1:10" ht="15" customHeight="1" x14ac:dyDescent="0.25">
      <c r="A17" s="9" t="s">
        <v>26</v>
      </c>
      <c r="B17" s="14" t="s">
        <v>27</v>
      </c>
      <c r="C17" s="49">
        <v>5710</v>
      </c>
      <c r="D17" s="49">
        <v>15475736</v>
      </c>
      <c r="E17" s="49">
        <v>140</v>
      </c>
      <c r="F17" s="183">
        <v>3936505</v>
      </c>
      <c r="G17" s="138">
        <f t="shared" si="2"/>
        <v>2.4518388791593697</v>
      </c>
      <c r="H17" s="138">
        <f t="shared" si="3"/>
        <v>25.436625437394383</v>
      </c>
      <c r="I17" s="49">
        <v>4183</v>
      </c>
      <c r="J17" s="183">
        <v>65203086</v>
      </c>
    </row>
    <row r="18" spans="1:10" ht="15" customHeight="1" x14ac:dyDescent="0.25">
      <c r="A18" s="9" t="s">
        <v>28</v>
      </c>
      <c r="B18" s="11" t="s">
        <v>29</v>
      </c>
      <c r="C18" s="49">
        <v>6090</v>
      </c>
      <c r="D18" s="49">
        <v>17619662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>
        <v>160</v>
      </c>
      <c r="D19" s="49">
        <v>59301</v>
      </c>
      <c r="E19" s="49"/>
      <c r="F19" s="49"/>
      <c r="G19" s="138">
        <f t="shared" si="2"/>
        <v>0</v>
      </c>
      <c r="H19" s="138">
        <f t="shared" si="3"/>
        <v>0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3323</v>
      </c>
      <c r="D20" s="48">
        <v>4817764</v>
      </c>
      <c r="E20" s="48">
        <v>12</v>
      </c>
      <c r="F20" s="48">
        <v>637925</v>
      </c>
      <c r="G20" s="138">
        <f t="shared" si="2"/>
        <v>0.3611194703581101</v>
      </c>
      <c r="H20" s="138">
        <f t="shared" si="3"/>
        <v>13.241101058499339</v>
      </c>
      <c r="I20" s="48">
        <v>25</v>
      </c>
      <c r="J20" s="183">
        <v>2426177</v>
      </c>
    </row>
    <row r="21" spans="1:10" ht="15" customHeight="1" x14ac:dyDescent="0.25">
      <c r="A21" s="6" t="s">
        <v>33</v>
      </c>
      <c r="B21" s="7" t="s">
        <v>34</v>
      </c>
      <c r="C21" s="48">
        <v>7265</v>
      </c>
      <c r="D21" s="48">
        <v>1388817</v>
      </c>
      <c r="E21" s="48">
        <v>185</v>
      </c>
      <c r="F21" s="48">
        <v>58141</v>
      </c>
      <c r="G21" s="138">
        <f t="shared" si="2"/>
        <v>2.5464556090846524</v>
      </c>
      <c r="H21" s="138">
        <f t="shared" si="3"/>
        <v>4.1863686864432106</v>
      </c>
      <c r="I21" s="48">
        <v>2061</v>
      </c>
      <c r="J21" s="183">
        <v>766527</v>
      </c>
    </row>
    <row r="22" spans="1:10" ht="15" customHeight="1" x14ac:dyDescent="0.25">
      <c r="A22" s="6" t="s">
        <v>35</v>
      </c>
      <c r="B22" s="7" t="s">
        <v>36</v>
      </c>
      <c r="C22" s="48">
        <v>15855</v>
      </c>
      <c r="D22" s="48">
        <v>28210000</v>
      </c>
      <c r="E22" s="48">
        <v>3798</v>
      </c>
      <c r="F22" s="48">
        <v>3854490</v>
      </c>
      <c r="G22" s="138">
        <f t="shared" si="2"/>
        <v>23.954588457899717</v>
      </c>
      <c r="H22" s="138">
        <f t="shared" si="3"/>
        <v>13.663559021623536</v>
      </c>
      <c r="I22" s="48">
        <v>77695</v>
      </c>
      <c r="J22" s="183">
        <v>121557352</v>
      </c>
    </row>
    <row r="23" spans="1:10" ht="15" customHeight="1" x14ac:dyDescent="0.25">
      <c r="A23" s="6" t="s">
        <v>37</v>
      </c>
      <c r="B23" s="7" t="s">
        <v>38</v>
      </c>
      <c r="C23" s="48">
        <v>4262</v>
      </c>
      <c r="D23" s="48">
        <v>851439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3592</v>
      </c>
      <c r="D24" s="48">
        <v>935517</v>
      </c>
      <c r="E24" s="48"/>
      <c r="F24" s="48"/>
      <c r="G24" s="138">
        <f t="shared" si="2"/>
        <v>0</v>
      </c>
      <c r="H24" s="138">
        <f t="shared" si="3"/>
        <v>0</v>
      </c>
      <c r="I24" s="48">
        <v>4</v>
      </c>
      <c r="J24" s="187">
        <v>436293</v>
      </c>
    </row>
    <row r="25" spans="1:10" ht="15" customHeight="1" x14ac:dyDescent="0.25">
      <c r="A25" s="6" t="s">
        <v>41</v>
      </c>
      <c r="B25" s="7" t="s">
        <v>42</v>
      </c>
      <c r="C25" s="48">
        <v>15636</v>
      </c>
      <c r="D25" s="48">
        <v>3382487</v>
      </c>
      <c r="E25" s="48">
        <v>4</v>
      </c>
      <c r="F25" s="48">
        <v>6499</v>
      </c>
      <c r="G25" s="138">
        <f t="shared" si="2"/>
        <v>2.5581990278843697E-2</v>
      </c>
      <c r="H25" s="138">
        <f t="shared" si="3"/>
        <v>0.19213673252846203</v>
      </c>
      <c r="I25" s="48">
        <v>88189</v>
      </c>
      <c r="J25" s="183">
        <v>2689886</v>
      </c>
    </row>
    <row r="26" spans="1:10" ht="15" customHeight="1" x14ac:dyDescent="0.25">
      <c r="A26" s="9"/>
      <c r="B26" s="12" t="s">
        <v>43</v>
      </c>
      <c r="C26" s="49">
        <v>460</v>
      </c>
      <c r="D26" s="49">
        <v>76402</v>
      </c>
      <c r="E26" s="49"/>
      <c r="F26" s="49"/>
      <c r="G26" s="138">
        <f t="shared" si="2"/>
        <v>0</v>
      </c>
      <c r="H26" s="138">
        <f t="shared" si="3"/>
        <v>0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268119</v>
      </c>
      <c r="D27" s="118">
        <f t="shared" ref="D27:F27" si="6">D8+D14+D20+D21+D22+D23+D24+D25</f>
        <v>178041628</v>
      </c>
      <c r="E27" s="118">
        <f t="shared" si="6"/>
        <v>12440</v>
      </c>
      <c r="F27" s="118">
        <f t="shared" si="6"/>
        <v>79031619</v>
      </c>
      <c r="G27" s="139">
        <f t="shared" si="2"/>
        <v>4.6397308657722878</v>
      </c>
      <c r="H27" s="139">
        <f t="shared" si="3"/>
        <v>44.389404819416725</v>
      </c>
      <c r="I27" s="118">
        <f t="shared" ref="I27:J27" si="7">I8+I14+I20+I21+I22+I23+I24+I25</f>
        <v>310042</v>
      </c>
      <c r="J27" s="118">
        <f t="shared" si="7"/>
        <v>822526687</v>
      </c>
    </row>
    <row r="28" spans="1:10" ht="15" customHeight="1" x14ac:dyDescent="0.25">
      <c r="A28" s="9">
        <v>3</v>
      </c>
      <c r="B28" s="16" t="s">
        <v>45</v>
      </c>
      <c r="C28" s="49">
        <v>33931</v>
      </c>
      <c r="D28" s="49">
        <v>10565831</v>
      </c>
      <c r="E28" s="49">
        <v>6815</v>
      </c>
      <c r="F28" s="49">
        <v>2315688</v>
      </c>
      <c r="G28" s="138">
        <f t="shared" si="2"/>
        <v>20.084878135038757</v>
      </c>
      <c r="H28" s="138">
        <f t="shared" si="3"/>
        <v>21.916761682067413</v>
      </c>
      <c r="I28" s="49"/>
      <c r="J28" s="49"/>
    </row>
    <row r="29" spans="1:10" ht="15" customHeight="1" thickBot="1" x14ac:dyDescent="0.3">
      <c r="A29" s="17"/>
      <c r="B29" s="18" t="s">
        <v>46</v>
      </c>
      <c r="C29" s="50">
        <v>1452</v>
      </c>
      <c r="D29" s="50">
        <v>309762</v>
      </c>
      <c r="E29" s="50"/>
      <c r="F29" s="50"/>
      <c r="G29" s="138">
        <f t="shared" si="2"/>
        <v>0</v>
      </c>
      <c r="H29" s="138">
        <f t="shared" si="3"/>
        <v>0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208"/>
      <c r="D30" s="209"/>
      <c r="E30" s="209"/>
      <c r="F30" s="209"/>
      <c r="G30" s="209"/>
      <c r="H30" s="209"/>
      <c r="I30" s="209"/>
      <c r="J30" s="209"/>
    </row>
    <row r="31" spans="1:10" ht="15" customHeight="1" x14ac:dyDescent="0.25">
      <c r="A31" s="20" t="s">
        <v>48</v>
      </c>
      <c r="B31" s="11" t="s">
        <v>49</v>
      </c>
      <c r="C31" s="49">
        <v>378</v>
      </c>
      <c r="D31" s="49">
        <v>1611100</v>
      </c>
      <c r="E31" s="49">
        <v>7</v>
      </c>
      <c r="F31" s="49">
        <v>81065</v>
      </c>
      <c r="G31" s="138">
        <f t="shared" ref="G31:G37" si="8">E31/C31*100</f>
        <v>1.8518518518518516</v>
      </c>
      <c r="H31" s="138">
        <f t="shared" ref="H31:H37" si="9">F31/D31*100</f>
        <v>5.031655390726832</v>
      </c>
      <c r="I31" s="49">
        <v>9</v>
      </c>
      <c r="J31" s="183">
        <v>81381</v>
      </c>
    </row>
    <row r="32" spans="1:10" ht="15" customHeight="1" x14ac:dyDescent="0.25">
      <c r="A32" s="20" t="s">
        <v>50</v>
      </c>
      <c r="B32" s="11" t="s">
        <v>34</v>
      </c>
      <c r="C32" s="49">
        <v>674</v>
      </c>
      <c r="D32" s="49">
        <v>2847744</v>
      </c>
      <c r="E32" s="49">
        <v>136</v>
      </c>
      <c r="F32" s="49">
        <v>237244</v>
      </c>
      <c r="G32" s="138">
        <f t="shared" si="8"/>
        <v>20.178041543026705</v>
      </c>
      <c r="H32" s="138">
        <f t="shared" si="9"/>
        <v>8.3309454782452352</v>
      </c>
      <c r="I32" s="49">
        <v>1020</v>
      </c>
      <c r="J32" s="183">
        <v>2217855</v>
      </c>
    </row>
    <row r="33" spans="1:10" ht="15" customHeight="1" x14ac:dyDescent="0.25">
      <c r="A33" s="20" t="s">
        <v>51</v>
      </c>
      <c r="B33" s="11" t="s">
        <v>52</v>
      </c>
      <c r="C33" s="49">
        <v>11764</v>
      </c>
      <c r="D33" s="49">
        <v>56373601</v>
      </c>
      <c r="E33" s="49">
        <v>1268</v>
      </c>
      <c r="F33" s="49">
        <v>743705</v>
      </c>
      <c r="G33" s="138">
        <f t="shared" si="8"/>
        <v>10.778646718803127</v>
      </c>
      <c r="H33" s="138">
        <f t="shared" si="9"/>
        <v>1.3192433813124693</v>
      </c>
      <c r="I33" s="49">
        <v>70732</v>
      </c>
      <c r="J33" s="183">
        <v>327046598</v>
      </c>
    </row>
    <row r="34" spans="1:10" ht="15" customHeight="1" x14ac:dyDescent="0.25">
      <c r="A34" s="20" t="s">
        <v>53</v>
      </c>
      <c r="B34" s="11" t="s">
        <v>54</v>
      </c>
      <c r="C34" s="49">
        <v>37102</v>
      </c>
      <c r="D34" s="49">
        <v>207360417</v>
      </c>
      <c r="E34" s="49">
        <v>600</v>
      </c>
      <c r="F34" s="183">
        <v>1447469</v>
      </c>
      <c r="G34" s="138">
        <f t="shared" si="8"/>
        <v>1.6171634952293674</v>
      </c>
      <c r="H34" s="138">
        <f t="shared" si="9"/>
        <v>0.69804498898167244</v>
      </c>
      <c r="I34" s="49">
        <v>57535</v>
      </c>
      <c r="J34" s="183">
        <v>81818401</v>
      </c>
    </row>
    <row r="35" spans="1:10" ht="15" customHeight="1" x14ac:dyDescent="0.25">
      <c r="A35" s="20" t="s">
        <v>55</v>
      </c>
      <c r="B35" s="11" t="s">
        <v>42</v>
      </c>
      <c r="C35" s="49">
        <v>136540</v>
      </c>
      <c r="D35" s="49">
        <v>751924920</v>
      </c>
      <c r="E35" s="49">
        <v>48705</v>
      </c>
      <c r="F35" s="49">
        <v>61240122</v>
      </c>
      <c r="G35" s="138">
        <f t="shared" si="8"/>
        <v>35.670865680386697</v>
      </c>
      <c r="H35" s="138">
        <f t="shared" si="9"/>
        <v>8.1444463896741173</v>
      </c>
      <c r="I35" s="49">
        <v>357619</v>
      </c>
      <c r="J35" s="183">
        <v>557009014</v>
      </c>
    </row>
    <row r="36" spans="1:10" ht="15" customHeight="1" thickBot="1" x14ac:dyDescent="0.3">
      <c r="A36" s="21">
        <v>5</v>
      </c>
      <c r="B36" s="22" t="s">
        <v>56</v>
      </c>
      <c r="C36" s="77">
        <f>C31+C32+C33+C34+C35</f>
        <v>186458</v>
      </c>
      <c r="D36" s="77">
        <f t="shared" ref="D36:F36" si="10">D31+D32+D33+D34+D35</f>
        <v>1020117782</v>
      </c>
      <c r="E36" s="77">
        <f t="shared" si="10"/>
        <v>50716</v>
      </c>
      <c r="F36" s="77">
        <f t="shared" si="10"/>
        <v>63749605</v>
      </c>
      <c r="G36" s="137">
        <f t="shared" si="8"/>
        <v>27.199691083246631</v>
      </c>
      <c r="H36" s="137">
        <f t="shared" si="9"/>
        <v>6.2492396588769585</v>
      </c>
      <c r="I36" s="77">
        <f t="shared" ref="I36:J36" si="11">I31+I32+I33+I34+I35</f>
        <v>486915</v>
      </c>
      <c r="J36" s="77">
        <f t="shared" si="11"/>
        <v>968173249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454577</v>
      </c>
      <c r="D37" s="124">
        <f t="shared" ref="D37:F37" si="12">D27+D36</f>
        <v>1198159410</v>
      </c>
      <c r="E37" s="124">
        <f t="shared" si="12"/>
        <v>63156</v>
      </c>
      <c r="F37" s="124">
        <f t="shared" si="12"/>
        <v>142781224</v>
      </c>
      <c r="G37" s="141">
        <f t="shared" si="8"/>
        <v>13.893355801107404</v>
      </c>
      <c r="H37" s="141">
        <f t="shared" si="9"/>
        <v>11.916713486396606</v>
      </c>
      <c r="I37" s="124">
        <f t="shared" ref="I37:J37" si="13">I27+I36</f>
        <v>796957</v>
      </c>
      <c r="J37" s="124">
        <f t="shared" si="13"/>
        <v>1790699936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7"/>
  <sheetViews>
    <sheetView zoomScaleNormal="100" workbookViewId="0">
      <selection activeCell="D46" sqref="D4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91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25247</v>
      </c>
      <c r="D8" s="105">
        <f t="shared" ref="D8:F8" si="0">D9+D10+D11</f>
        <v>3419767</v>
      </c>
      <c r="E8" s="105">
        <f t="shared" si="0"/>
        <v>12868</v>
      </c>
      <c r="F8" s="105">
        <f t="shared" si="0"/>
        <v>802783</v>
      </c>
      <c r="G8" s="139">
        <f>E8/C8*100</f>
        <v>50.968431892898167</v>
      </c>
      <c r="H8" s="139">
        <f>F8/D8*100</f>
        <v>23.474786440128817</v>
      </c>
      <c r="I8" s="105">
        <f t="shared" ref="I8:J8" si="1">I9+I10+I11</f>
        <v>93857</v>
      </c>
      <c r="J8" s="105">
        <f t="shared" si="1"/>
        <v>3869443</v>
      </c>
    </row>
    <row r="9" spans="1:10" ht="15" customHeight="1" x14ac:dyDescent="0.25">
      <c r="A9" s="9" t="s">
        <v>12</v>
      </c>
      <c r="B9" s="10" t="s">
        <v>13</v>
      </c>
      <c r="C9" s="176">
        <v>21610</v>
      </c>
      <c r="D9" s="177">
        <v>2918816</v>
      </c>
      <c r="E9" s="176">
        <v>8349</v>
      </c>
      <c r="F9" s="177">
        <v>335538</v>
      </c>
      <c r="G9" s="138">
        <f>E9/C9*100</f>
        <v>38.634891254049052</v>
      </c>
      <c r="H9" s="138">
        <f>F9/D9*100</f>
        <v>11.495688662800259</v>
      </c>
      <c r="I9" s="176">
        <v>52977</v>
      </c>
      <c r="J9" s="183">
        <v>1984492</v>
      </c>
    </row>
    <row r="10" spans="1:10" ht="15" customHeight="1" x14ac:dyDescent="0.25">
      <c r="A10" s="9" t="s">
        <v>14</v>
      </c>
      <c r="B10" s="10" t="s">
        <v>15</v>
      </c>
      <c r="C10" s="176">
        <v>1482</v>
      </c>
      <c r="D10" s="177">
        <v>188512</v>
      </c>
      <c r="E10" s="176">
        <v>203</v>
      </c>
      <c r="F10" s="177">
        <v>8175</v>
      </c>
      <c r="G10" s="138">
        <f t="shared" ref="G10:G29" si="2">E10/C10*100</f>
        <v>13.69770580296896</v>
      </c>
      <c r="H10" s="138">
        <f t="shared" ref="H10:H29" si="3">F10/D10*100</f>
        <v>4.3365939568833811</v>
      </c>
      <c r="I10" s="176">
        <v>546</v>
      </c>
      <c r="J10" s="183">
        <v>16171</v>
      </c>
    </row>
    <row r="11" spans="1:10" ht="15" customHeight="1" x14ac:dyDescent="0.25">
      <c r="A11" s="9" t="s">
        <v>16</v>
      </c>
      <c r="B11" s="10" t="s">
        <v>17</v>
      </c>
      <c r="C11" s="176">
        <v>2155</v>
      </c>
      <c r="D11" s="177">
        <v>312439</v>
      </c>
      <c r="E11" s="176">
        <v>4316</v>
      </c>
      <c r="F11" s="177">
        <v>459070</v>
      </c>
      <c r="G11" s="138">
        <f t="shared" si="2"/>
        <v>200.2784222737819</v>
      </c>
      <c r="H11" s="138">
        <f t="shared" si="3"/>
        <v>146.93108094700085</v>
      </c>
      <c r="I11" s="176">
        <v>40334</v>
      </c>
      <c r="J11" s="183">
        <v>1868780</v>
      </c>
    </row>
    <row r="12" spans="1:10" ht="15" customHeight="1" x14ac:dyDescent="0.25">
      <c r="A12" s="9"/>
      <c r="B12" s="12" t="s">
        <v>18</v>
      </c>
      <c r="C12" s="176">
        <v>44</v>
      </c>
      <c r="D12" s="177">
        <v>3541</v>
      </c>
      <c r="E12" s="176"/>
      <c r="F12" s="177"/>
      <c r="G12" s="138">
        <f t="shared" si="2"/>
        <v>0</v>
      </c>
      <c r="H12" s="138">
        <f t="shared" si="3"/>
        <v>0</v>
      </c>
      <c r="I12" s="176"/>
      <c r="J12" s="180"/>
    </row>
    <row r="13" spans="1:10" ht="15" customHeight="1" x14ac:dyDescent="0.25">
      <c r="A13" s="9"/>
      <c r="B13" s="12" t="s">
        <v>19</v>
      </c>
      <c r="C13" s="176">
        <v>3043</v>
      </c>
      <c r="D13" s="177">
        <v>188400</v>
      </c>
      <c r="E13" s="176"/>
      <c r="F13" s="177"/>
      <c r="G13" s="138">
        <f t="shared" si="2"/>
        <v>0</v>
      </c>
      <c r="H13" s="138">
        <f t="shared" si="3"/>
        <v>0</v>
      </c>
      <c r="I13" s="176"/>
      <c r="J13" s="180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18622</v>
      </c>
      <c r="D14" s="105">
        <f t="shared" ref="D14:F14" si="4">D15+D16+D17+D18</f>
        <v>33064707</v>
      </c>
      <c r="E14" s="105">
        <f t="shared" si="4"/>
        <v>161</v>
      </c>
      <c r="F14" s="105">
        <f t="shared" si="4"/>
        <v>106752</v>
      </c>
      <c r="G14" s="139">
        <f t="shared" si="2"/>
        <v>0.86456878960369454</v>
      </c>
      <c r="H14" s="139">
        <f t="shared" si="3"/>
        <v>0.32285784356111186</v>
      </c>
      <c r="I14" s="105">
        <f t="shared" ref="I14:J14" si="5">I15+I16+I17+I18</f>
        <v>1808</v>
      </c>
      <c r="J14" s="105">
        <f t="shared" si="5"/>
        <v>1584628</v>
      </c>
    </row>
    <row r="15" spans="1:10" ht="15" customHeight="1" x14ac:dyDescent="0.25">
      <c r="A15" s="9" t="s">
        <v>22</v>
      </c>
      <c r="B15" s="13" t="s">
        <v>23</v>
      </c>
      <c r="C15" s="176">
        <v>8738</v>
      </c>
      <c r="D15" s="177">
        <v>3881657</v>
      </c>
      <c r="E15" s="176">
        <v>159</v>
      </c>
      <c r="F15" s="177">
        <v>102864</v>
      </c>
      <c r="G15" s="138">
        <f t="shared" si="2"/>
        <v>1.8196383611810485</v>
      </c>
      <c r="H15" s="138">
        <f t="shared" si="3"/>
        <v>2.6500023057163471</v>
      </c>
      <c r="I15" s="49">
        <v>1763</v>
      </c>
      <c r="J15" s="183">
        <v>1026442</v>
      </c>
    </row>
    <row r="16" spans="1:10" ht="15" customHeight="1" x14ac:dyDescent="0.25">
      <c r="A16" s="9" t="s">
        <v>24</v>
      </c>
      <c r="B16" s="14" t="s">
        <v>25</v>
      </c>
      <c r="C16" s="176">
        <v>3085</v>
      </c>
      <c r="D16" s="177">
        <v>16730939</v>
      </c>
      <c r="E16" s="176">
        <v>1</v>
      </c>
      <c r="F16" s="177">
        <v>1000</v>
      </c>
      <c r="G16" s="138">
        <f t="shared" si="2"/>
        <v>3.2414910858995137E-2</v>
      </c>
      <c r="H16" s="138">
        <f t="shared" si="3"/>
        <v>5.9769508453769394E-3</v>
      </c>
      <c r="I16" s="49">
        <v>30</v>
      </c>
      <c r="J16" s="183">
        <v>79154</v>
      </c>
    </row>
    <row r="17" spans="1:10" ht="15" customHeight="1" x14ac:dyDescent="0.25">
      <c r="A17" s="9" t="s">
        <v>26</v>
      </c>
      <c r="B17" s="14" t="s">
        <v>27</v>
      </c>
      <c r="C17" s="176">
        <v>2986</v>
      </c>
      <c r="D17" s="177">
        <v>6657750</v>
      </c>
      <c r="E17" s="176">
        <v>0</v>
      </c>
      <c r="F17" s="177">
        <v>0</v>
      </c>
      <c r="G17" s="138">
        <f t="shared" si="2"/>
        <v>0</v>
      </c>
      <c r="H17" s="138">
        <f t="shared" si="3"/>
        <v>0</v>
      </c>
      <c r="I17" s="49">
        <v>12</v>
      </c>
      <c r="J17" s="49">
        <v>289256</v>
      </c>
    </row>
    <row r="18" spans="1:10" ht="15" customHeight="1" x14ac:dyDescent="0.25">
      <c r="A18" s="9" t="s">
        <v>28</v>
      </c>
      <c r="B18" s="11" t="s">
        <v>29</v>
      </c>
      <c r="C18" s="176">
        <v>3813</v>
      </c>
      <c r="D18" s="177">
        <v>5794361</v>
      </c>
      <c r="E18" s="176">
        <v>1</v>
      </c>
      <c r="F18" s="177">
        <v>2888</v>
      </c>
      <c r="G18" s="138">
        <f t="shared" si="2"/>
        <v>2.6226068712300026E-2</v>
      </c>
      <c r="H18" s="138">
        <f t="shared" si="3"/>
        <v>4.9841561476753005E-2</v>
      </c>
      <c r="I18" s="49">
        <v>3</v>
      </c>
      <c r="J18" s="183">
        <v>189776</v>
      </c>
    </row>
    <row r="19" spans="1:10" ht="15" customHeight="1" x14ac:dyDescent="0.25">
      <c r="A19" s="9"/>
      <c r="B19" s="15" t="s">
        <v>30</v>
      </c>
      <c r="C19" s="176">
        <v>12</v>
      </c>
      <c r="D19" s="177">
        <v>3000</v>
      </c>
      <c r="E19" s="176"/>
      <c r="F19" s="177"/>
      <c r="G19" s="138">
        <f t="shared" si="2"/>
        <v>0</v>
      </c>
      <c r="H19" s="138">
        <f t="shared" si="3"/>
        <v>0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178">
        <v>260</v>
      </c>
      <c r="D20" s="179">
        <v>1047310</v>
      </c>
      <c r="E20" s="178">
        <v>0</v>
      </c>
      <c r="F20" s="179">
        <v>0</v>
      </c>
      <c r="G20" s="138">
        <f t="shared" si="2"/>
        <v>0</v>
      </c>
      <c r="H20" s="138">
        <f t="shared" si="3"/>
        <v>0</v>
      </c>
      <c r="I20" s="48">
        <v>0</v>
      </c>
      <c r="J20" s="48">
        <v>0</v>
      </c>
    </row>
    <row r="21" spans="1:10" ht="15" customHeight="1" x14ac:dyDescent="0.25">
      <c r="A21" s="6" t="s">
        <v>33</v>
      </c>
      <c r="B21" s="7" t="s">
        <v>34</v>
      </c>
      <c r="C21" s="178">
        <v>732</v>
      </c>
      <c r="D21" s="179">
        <v>342647</v>
      </c>
      <c r="E21" s="178">
        <v>0</v>
      </c>
      <c r="F21" s="179">
        <v>0</v>
      </c>
      <c r="G21" s="138">
        <f t="shared" si="2"/>
        <v>0</v>
      </c>
      <c r="H21" s="138">
        <f t="shared" si="3"/>
        <v>0</v>
      </c>
      <c r="I21" s="48">
        <v>0</v>
      </c>
      <c r="J21" s="48">
        <v>0</v>
      </c>
    </row>
    <row r="22" spans="1:10" ht="15" customHeight="1" x14ac:dyDescent="0.25">
      <c r="A22" s="6" t="s">
        <v>35</v>
      </c>
      <c r="B22" s="7" t="s">
        <v>36</v>
      </c>
      <c r="C22" s="178">
        <v>2558</v>
      </c>
      <c r="D22" s="179">
        <v>2058807</v>
      </c>
      <c r="E22" s="178">
        <v>2221</v>
      </c>
      <c r="F22" s="179">
        <v>1755865</v>
      </c>
      <c r="G22" s="138">
        <f t="shared" si="2"/>
        <v>86.82564503518374</v>
      </c>
      <c r="H22" s="138">
        <f t="shared" si="3"/>
        <v>85.285556149750803</v>
      </c>
      <c r="I22" s="48">
        <v>51108</v>
      </c>
      <c r="J22" s="187">
        <v>39917982</v>
      </c>
    </row>
    <row r="23" spans="1:10" ht="15" customHeight="1" x14ac:dyDescent="0.25">
      <c r="A23" s="6" t="s">
        <v>37</v>
      </c>
      <c r="B23" s="7" t="s">
        <v>38</v>
      </c>
      <c r="C23" s="178">
        <v>298</v>
      </c>
      <c r="D23" s="179">
        <v>77992</v>
      </c>
      <c r="E23" s="178">
        <v>0</v>
      </c>
      <c r="F23" s="179">
        <v>0</v>
      </c>
      <c r="G23" s="138">
        <f t="shared" si="2"/>
        <v>0</v>
      </c>
      <c r="H23" s="138">
        <f t="shared" si="3"/>
        <v>0</v>
      </c>
      <c r="I23" s="48">
        <v>0</v>
      </c>
      <c r="J23" s="48">
        <v>0</v>
      </c>
    </row>
    <row r="24" spans="1:10" ht="15" customHeight="1" x14ac:dyDescent="0.25">
      <c r="A24" s="6" t="s">
        <v>39</v>
      </c>
      <c r="B24" s="7" t="s">
        <v>40</v>
      </c>
      <c r="C24" s="178">
        <v>625</v>
      </c>
      <c r="D24" s="179">
        <v>155261</v>
      </c>
      <c r="E24" s="178">
        <v>0</v>
      </c>
      <c r="F24" s="179">
        <v>0</v>
      </c>
      <c r="G24" s="138">
        <f t="shared" si="2"/>
        <v>0</v>
      </c>
      <c r="H24" s="138">
        <f t="shared" si="3"/>
        <v>0</v>
      </c>
      <c r="I24" s="48">
        <v>0</v>
      </c>
      <c r="J24" s="48">
        <v>0</v>
      </c>
    </row>
    <row r="25" spans="1:10" ht="15" customHeight="1" x14ac:dyDescent="0.25">
      <c r="A25" s="6" t="s">
        <v>41</v>
      </c>
      <c r="B25" s="7" t="s">
        <v>42</v>
      </c>
      <c r="C25" s="178">
        <v>18112</v>
      </c>
      <c r="D25" s="179">
        <v>2265615</v>
      </c>
      <c r="E25" s="178">
        <v>71373</v>
      </c>
      <c r="F25" s="179">
        <v>3614674</v>
      </c>
      <c r="G25" s="138">
        <f t="shared" si="2"/>
        <v>394.0647084805654</v>
      </c>
      <c r="H25" s="138">
        <f t="shared" si="3"/>
        <v>159.54493592247582</v>
      </c>
      <c r="I25" s="48">
        <v>412067</v>
      </c>
      <c r="J25" s="187">
        <v>14443375</v>
      </c>
    </row>
    <row r="26" spans="1:10" ht="15" customHeight="1" x14ac:dyDescent="0.25">
      <c r="A26" s="9"/>
      <c r="B26" s="12" t="s">
        <v>43</v>
      </c>
      <c r="C26" s="176">
        <v>1754</v>
      </c>
      <c r="D26" s="176">
        <v>128300</v>
      </c>
      <c r="E26" s="176"/>
      <c r="F26" s="177"/>
      <c r="G26" s="138">
        <f t="shared" si="2"/>
        <v>0</v>
      </c>
      <c r="H26" s="138">
        <f t="shared" si="3"/>
        <v>0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66454</v>
      </c>
      <c r="D27" s="118">
        <f t="shared" ref="D27:F27" si="6">D8+D14+D20+D21+D22+D23+D24+D25</f>
        <v>42432106</v>
      </c>
      <c r="E27" s="118">
        <f t="shared" si="6"/>
        <v>86623</v>
      </c>
      <c r="F27" s="118">
        <f t="shared" si="6"/>
        <v>6280074</v>
      </c>
      <c r="G27" s="139">
        <f t="shared" si="2"/>
        <v>130.35031751286604</v>
      </c>
      <c r="H27" s="139">
        <f t="shared" si="3"/>
        <v>14.800288253427723</v>
      </c>
      <c r="I27" s="118">
        <f t="shared" ref="I27:J27" si="7">I8+I14+I20+I21+I22+I23+I24+I25</f>
        <v>558840</v>
      </c>
      <c r="J27" s="118">
        <f t="shared" si="7"/>
        <v>59815428</v>
      </c>
    </row>
    <row r="28" spans="1:10" ht="15" customHeight="1" x14ac:dyDescent="0.25">
      <c r="A28" s="9">
        <v>3</v>
      </c>
      <c r="B28" s="16" t="s">
        <v>45</v>
      </c>
      <c r="C28" s="176">
        <v>59274</v>
      </c>
      <c r="D28" s="177">
        <v>5088829</v>
      </c>
      <c r="E28" s="176">
        <v>83809</v>
      </c>
      <c r="F28" s="177">
        <v>4147884</v>
      </c>
      <c r="G28" s="138">
        <f t="shared" si="2"/>
        <v>141.39251611161723</v>
      </c>
      <c r="H28" s="138">
        <f t="shared" si="3"/>
        <v>81.509596805080307</v>
      </c>
      <c r="I28" s="49">
        <v>0</v>
      </c>
      <c r="J28" s="49">
        <v>0</v>
      </c>
    </row>
    <row r="29" spans="1:10" ht="15" customHeight="1" thickBot="1" x14ac:dyDescent="0.3">
      <c r="A29" s="17"/>
      <c r="B29" s="18" t="s">
        <v>46</v>
      </c>
      <c r="C29" s="50">
        <v>336</v>
      </c>
      <c r="D29" s="50">
        <v>53115</v>
      </c>
      <c r="E29" s="50"/>
      <c r="F29" s="50"/>
      <c r="G29" s="138">
        <f t="shared" si="2"/>
        <v>0</v>
      </c>
      <c r="H29" s="138">
        <f t="shared" si="3"/>
        <v>0</v>
      </c>
      <c r="I29" s="50">
        <v>0</v>
      </c>
      <c r="J29" s="50">
        <v>0</v>
      </c>
    </row>
    <row r="30" spans="1:10" s="5" customFormat="1" ht="15" customHeight="1" x14ac:dyDescent="0.25">
      <c r="A30" s="150">
        <v>4</v>
      </c>
      <c r="B30" s="151" t="s">
        <v>47</v>
      </c>
      <c r="C30" s="208"/>
      <c r="D30" s="209"/>
      <c r="E30" s="209"/>
      <c r="F30" s="209"/>
      <c r="G30" s="209"/>
      <c r="H30" s="209"/>
      <c r="I30" s="209"/>
      <c r="J30" s="209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5">
        <v>0</v>
      </c>
      <c r="E31" s="45">
        <v>0</v>
      </c>
      <c r="F31" s="45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181">
        <v>0</v>
      </c>
      <c r="J31" s="182">
        <v>0</v>
      </c>
    </row>
    <row r="32" spans="1:10" ht="15" customHeight="1" x14ac:dyDescent="0.25">
      <c r="A32" s="20" t="s">
        <v>50</v>
      </c>
      <c r="B32" s="11" t="s">
        <v>34</v>
      </c>
      <c r="C32" s="45">
        <v>98</v>
      </c>
      <c r="D32" s="45">
        <v>579594</v>
      </c>
      <c r="E32" s="45">
        <v>0</v>
      </c>
      <c r="F32" s="45">
        <v>0</v>
      </c>
      <c r="G32" s="138">
        <f t="shared" si="8"/>
        <v>0</v>
      </c>
      <c r="H32" s="138">
        <f t="shared" si="9"/>
        <v>0</v>
      </c>
      <c r="I32" s="176">
        <v>0</v>
      </c>
      <c r="J32" s="180">
        <v>0</v>
      </c>
    </row>
    <row r="33" spans="1:10" ht="15" customHeight="1" x14ac:dyDescent="0.25">
      <c r="A33" s="20" t="s">
        <v>51</v>
      </c>
      <c r="B33" s="11" t="s">
        <v>52</v>
      </c>
      <c r="C33" s="45">
        <v>1152</v>
      </c>
      <c r="D33" s="45">
        <v>3419965</v>
      </c>
      <c r="E33" s="45">
        <v>1237</v>
      </c>
      <c r="F33" s="45">
        <v>1538374</v>
      </c>
      <c r="G33" s="138">
        <f t="shared" si="8"/>
        <v>107.37847222222223</v>
      </c>
      <c r="H33" s="138">
        <f t="shared" si="9"/>
        <v>44.982156250137059</v>
      </c>
      <c r="I33" s="176">
        <v>13340</v>
      </c>
      <c r="J33" s="183">
        <v>13692017</v>
      </c>
    </row>
    <row r="34" spans="1:10" ht="15" customHeight="1" x14ac:dyDescent="0.25">
      <c r="A34" s="20" t="s">
        <v>53</v>
      </c>
      <c r="B34" s="11" t="s">
        <v>54</v>
      </c>
      <c r="C34" s="45">
        <v>796</v>
      </c>
      <c r="D34" s="45">
        <v>1189475</v>
      </c>
      <c r="E34" s="45">
        <v>2486</v>
      </c>
      <c r="F34" s="45">
        <v>538885</v>
      </c>
      <c r="G34" s="138">
        <f t="shared" si="8"/>
        <v>312.31155778894475</v>
      </c>
      <c r="H34" s="138">
        <f t="shared" si="9"/>
        <v>45.304441034910361</v>
      </c>
      <c r="I34" s="176">
        <v>13920</v>
      </c>
      <c r="J34" s="183">
        <v>6408210</v>
      </c>
    </row>
    <row r="35" spans="1:10" ht="15" customHeight="1" x14ac:dyDescent="0.25">
      <c r="A35" s="20" t="s">
        <v>55</v>
      </c>
      <c r="B35" s="11" t="s">
        <v>42</v>
      </c>
      <c r="C35" s="45">
        <v>10046</v>
      </c>
      <c r="D35" s="45">
        <v>5705269</v>
      </c>
      <c r="E35" s="45">
        <v>9991</v>
      </c>
      <c r="F35" s="49">
        <v>4558370</v>
      </c>
      <c r="G35" s="138">
        <f t="shared" si="8"/>
        <v>99.452518415289674</v>
      </c>
      <c r="H35" s="138">
        <f t="shared" si="9"/>
        <v>79.897547337382335</v>
      </c>
      <c r="I35" s="176">
        <v>101857</v>
      </c>
      <c r="J35" s="183">
        <v>22119806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12092</v>
      </c>
      <c r="D36" s="122">
        <f t="shared" ref="D36:F36" si="10">D31+D32+D33+D34+D35</f>
        <v>10894303</v>
      </c>
      <c r="E36" s="122">
        <f t="shared" si="10"/>
        <v>13714</v>
      </c>
      <c r="F36" s="77">
        <f t="shared" si="10"/>
        <v>6635629</v>
      </c>
      <c r="G36" s="137">
        <f t="shared" si="8"/>
        <v>113.41382732385048</v>
      </c>
      <c r="H36" s="137">
        <f t="shared" si="9"/>
        <v>60.909165092984843</v>
      </c>
      <c r="I36" s="122">
        <f t="shared" ref="I36:J36" si="11">I31+I32+I33+I34+I35</f>
        <v>129117</v>
      </c>
      <c r="J36" s="122">
        <f t="shared" si="11"/>
        <v>42220033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78546</v>
      </c>
      <c r="D37" s="127">
        <f t="shared" ref="D37:F37" si="12">D27+D36</f>
        <v>53326409</v>
      </c>
      <c r="E37" s="127">
        <f t="shared" si="12"/>
        <v>100337</v>
      </c>
      <c r="F37" s="124">
        <f t="shared" si="12"/>
        <v>12915703</v>
      </c>
      <c r="G37" s="141">
        <f t="shared" si="8"/>
        <v>127.74297863672244</v>
      </c>
      <c r="H37" s="141">
        <f t="shared" si="9"/>
        <v>24.220087649254612</v>
      </c>
      <c r="I37" s="127">
        <f t="shared" ref="I37:J37" si="13">I27+I36</f>
        <v>687957</v>
      </c>
      <c r="J37" s="127">
        <f t="shared" si="13"/>
        <v>102035461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92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6" t="s">
        <v>10</v>
      </c>
      <c r="B8" s="107" t="s">
        <v>11</v>
      </c>
      <c r="C8" s="105">
        <f>C9+C10+C11</f>
        <v>1092</v>
      </c>
      <c r="D8" s="105">
        <f t="shared" ref="D8:F8" si="0">D9+D10+D11</f>
        <v>427285</v>
      </c>
      <c r="E8" s="105">
        <f t="shared" si="0"/>
        <v>3060</v>
      </c>
      <c r="F8" s="105">
        <f t="shared" si="0"/>
        <v>455601</v>
      </c>
      <c r="G8" s="139">
        <f>E8/C8*100</f>
        <v>280.2197802197802</v>
      </c>
      <c r="H8" s="139">
        <f>F8/D8*100</f>
        <v>106.62695858735974</v>
      </c>
      <c r="I8" s="105">
        <f t="shared" ref="I8:J8" si="1">I9+I10+I11</f>
        <v>9902</v>
      </c>
      <c r="J8" s="105">
        <f t="shared" si="1"/>
        <v>2069958</v>
      </c>
    </row>
    <row r="9" spans="1:10" ht="15" customHeight="1" x14ac:dyDescent="0.25">
      <c r="A9" s="54" t="s">
        <v>12</v>
      </c>
      <c r="B9" s="55" t="s">
        <v>13</v>
      </c>
      <c r="C9" s="49">
        <v>917</v>
      </c>
      <c r="D9" s="49">
        <v>382682</v>
      </c>
      <c r="E9" s="49">
        <v>3043</v>
      </c>
      <c r="F9" s="49">
        <v>452554</v>
      </c>
      <c r="G9" s="138">
        <f>E9/C9*100</f>
        <v>331.84296619411123</v>
      </c>
      <c r="H9" s="138">
        <f>F9/D9*100</f>
        <v>118.25850183703442</v>
      </c>
      <c r="I9" s="49">
        <v>9867</v>
      </c>
      <c r="J9" s="49">
        <v>1989634</v>
      </c>
    </row>
    <row r="10" spans="1:10" ht="15" customHeight="1" x14ac:dyDescent="0.25">
      <c r="A10" s="54" t="s">
        <v>14</v>
      </c>
      <c r="B10" s="55" t="s">
        <v>15</v>
      </c>
      <c r="C10" s="49">
        <v>102</v>
      </c>
      <c r="D10" s="49">
        <v>33025</v>
      </c>
      <c r="E10" s="49"/>
      <c r="F10" s="49"/>
      <c r="G10" s="138">
        <f t="shared" ref="G10:G29" si="2">E10/C10*100</f>
        <v>0</v>
      </c>
      <c r="H10" s="138">
        <f t="shared" ref="H10:H29" si="3">F10/D10*100</f>
        <v>0</v>
      </c>
      <c r="I10" s="49">
        <v>7</v>
      </c>
      <c r="J10" s="49">
        <v>25006</v>
      </c>
    </row>
    <row r="11" spans="1:10" ht="15" customHeight="1" x14ac:dyDescent="0.25">
      <c r="A11" s="54" t="s">
        <v>16</v>
      </c>
      <c r="B11" s="55" t="s">
        <v>17</v>
      </c>
      <c r="C11" s="49">
        <v>73</v>
      </c>
      <c r="D11" s="49">
        <v>11578</v>
      </c>
      <c r="E11" s="49">
        <v>17</v>
      </c>
      <c r="F11" s="49">
        <v>3047</v>
      </c>
      <c r="G11" s="138">
        <f t="shared" si="2"/>
        <v>23.287671232876711</v>
      </c>
      <c r="H11" s="138">
        <f t="shared" si="3"/>
        <v>26.317153221627226</v>
      </c>
      <c r="I11" s="49">
        <v>28</v>
      </c>
      <c r="J11" s="49">
        <v>55318</v>
      </c>
    </row>
    <row r="12" spans="1:10" ht="15" customHeight="1" x14ac:dyDescent="0.25">
      <c r="A12" s="54"/>
      <c r="B12" s="56" t="s">
        <v>18</v>
      </c>
      <c r="C12" s="49">
        <v>3</v>
      </c>
      <c r="D12" s="49">
        <v>385</v>
      </c>
      <c r="E12" s="49"/>
      <c r="F12" s="49"/>
      <c r="G12" s="138">
        <f t="shared" si="2"/>
        <v>0</v>
      </c>
      <c r="H12" s="138">
        <f t="shared" si="3"/>
        <v>0</v>
      </c>
      <c r="I12" s="49"/>
      <c r="J12" s="49"/>
    </row>
    <row r="13" spans="1:10" ht="15" customHeight="1" x14ac:dyDescent="0.25">
      <c r="A13" s="54"/>
      <c r="B13" s="56" t="s">
        <v>19</v>
      </c>
      <c r="C13" s="49">
        <v>151</v>
      </c>
      <c r="D13" s="49">
        <v>21289</v>
      </c>
      <c r="E13" s="49"/>
      <c r="F13" s="49"/>
      <c r="G13" s="138">
        <f t="shared" si="2"/>
        <v>0</v>
      </c>
      <c r="H13" s="138">
        <f t="shared" si="3"/>
        <v>0</v>
      </c>
      <c r="I13" s="49"/>
      <c r="J13" s="49"/>
    </row>
    <row r="14" spans="1:10" ht="15" customHeight="1" x14ac:dyDescent="0.25">
      <c r="A14" s="106" t="s">
        <v>20</v>
      </c>
      <c r="B14" s="113" t="s">
        <v>21</v>
      </c>
      <c r="C14" s="105">
        <f>C15+C16+C17+C18</f>
        <v>2510</v>
      </c>
      <c r="D14" s="105">
        <f t="shared" ref="D14:F14" si="4">D15+D16+D17+D18</f>
        <v>5910098</v>
      </c>
      <c r="E14" s="105">
        <f t="shared" si="4"/>
        <v>15</v>
      </c>
      <c r="F14" s="105">
        <f t="shared" si="4"/>
        <v>61285</v>
      </c>
      <c r="G14" s="139">
        <f t="shared" si="2"/>
        <v>0.59760956175298807</v>
      </c>
      <c r="H14" s="139">
        <f t="shared" si="3"/>
        <v>1.0369540403560145</v>
      </c>
      <c r="I14" s="105">
        <f t="shared" ref="I14:J14" si="5">I15+I16+I17+I18</f>
        <v>350</v>
      </c>
      <c r="J14" s="105">
        <f t="shared" si="5"/>
        <v>3866741</v>
      </c>
    </row>
    <row r="15" spans="1:10" ht="15" customHeight="1" x14ac:dyDescent="0.25">
      <c r="A15" s="54" t="s">
        <v>22</v>
      </c>
      <c r="B15" s="57" t="s">
        <v>23</v>
      </c>
      <c r="C15" s="49">
        <v>746</v>
      </c>
      <c r="D15" s="49">
        <v>659643</v>
      </c>
      <c r="E15" s="49">
        <v>6</v>
      </c>
      <c r="F15" s="49">
        <v>13990</v>
      </c>
      <c r="G15" s="138">
        <f t="shared" si="2"/>
        <v>0.80428954423592491</v>
      </c>
      <c r="H15" s="138">
        <f t="shared" si="3"/>
        <v>2.1208441535800429</v>
      </c>
      <c r="I15" s="49">
        <v>257</v>
      </c>
      <c r="J15" s="49">
        <v>1132699</v>
      </c>
    </row>
    <row r="16" spans="1:10" ht="15" customHeight="1" x14ac:dyDescent="0.25">
      <c r="A16" s="54" t="s">
        <v>24</v>
      </c>
      <c r="B16" s="58" t="s">
        <v>25</v>
      </c>
      <c r="C16" s="49">
        <v>415</v>
      </c>
      <c r="D16" s="49">
        <v>938630</v>
      </c>
      <c r="E16" s="49">
        <v>2</v>
      </c>
      <c r="F16" s="49">
        <v>22742</v>
      </c>
      <c r="G16" s="138">
        <f t="shared" si="2"/>
        <v>0.48192771084337355</v>
      </c>
      <c r="H16" s="138">
        <f t="shared" si="3"/>
        <v>2.4228929397100032</v>
      </c>
      <c r="I16" s="49">
        <v>57</v>
      </c>
      <c r="J16" s="49">
        <v>514806</v>
      </c>
    </row>
    <row r="17" spans="1:10" ht="15" customHeight="1" x14ac:dyDescent="0.25">
      <c r="A17" s="54" t="s">
        <v>26</v>
      </c>
      <c r="B17" s="58" t="s">
        <v>27</v>
      </c>
      <c r="C17" s="49">
        <v>312</v>
      </c>
      <c r="D17" s="49">
        <v>581908</v>
      </c>
      <c r="E17" s="49">
        <v>7</v>
      </c>
      <c r="F17" s="49">
        <v>24553</v>
      </c>
      <c r="G17" s="138">
        <f t="shared" si="2"/>
        <v>2.2435897435897436</v>
      </c>
      <c r="H17" s="138">
        <f t="shared" si="3"/>
        <v>4.2193955058187891</v>
      </c>
      <c r="I17" s="49">
        <v>36</v>
      </c>
      <c r="J17" s="49">
        <v>2219236</v>
      </c>
    </row>
    <row r="18" spans="1:10" ht="15" customHeight="1" x14ac:dyDescent="0.25">
      <c r="A18" s="54" t="s">
        <v>28</v>
      </c>
      <c r="B18" s="43" t="s">
        <v>29</v>
      </c>
      <c r="C18" s="49">
        <v>1037</v>
      </c>
      <c r="D18" s="49">
        <v>3729917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54"/>
      <c r="B19" s="59" t="s">
        <v>30</v>
      </c>
      <c r="C19" s="49">
        <v>2</v>
      </c>
      <c r="D19" s="49">
        <v>200</v>
      </c>
      <c r="E19" s="49"/>
      <c r="F19" s="49"/>
      <c r="G19" s="138">
        <f t="shared" si="2"/>
        <v>0</v>
      </c>
      <c r="H19" s="138">
        <f t="shared" si="3"/>
        <v>0</v>
      </c>
      <c r="I19" s="49"/>
      <c r="J19" s="49"/>
    </row>
    <row r="20" spans="1:10" ht="15" customHeight="1" x14ac:dyDescent="0.25">
      <c r="A20" s="52" t="s">
        <v>31</v>
      </c>
      <c r="B20" s="53" t="s">
        <v>32</v>
      </c>
      <c r="C20" s="48">
        <v>160</v>
      </c>
      <c r="D20" s="48">
        <v>519319</v>
      </c>
      <c r="E20" s="48"/>
      <c r="F20" s="48"/>
      <c r="G20" s="138">
        <f t="shared" si="2"/>
        <v>0</v>
      </c>
      <c r="H20" s="138">
        <f t="shared" si="3"/>
        <v>0</v>
      </c>
      <c r="I20" s="48"/>
      <c r="J20" s="48"/>
    </row>
    <row r="21" spans="1:10" ht="15" customHeight="1" x14ac:dyDescent="0.25">
      <c r="A21" s="52" t="s">
        <v>33</v>
      </c>
      <c r="B21" s="53" t="s">
        <v>34</v>
      </c>
      <c r="C21" s="48">
        <v>188</v>
      </c>
      <c r="D21" s="48">
        <v>29882</v>
      </c>
      <c r="E21" s="48"/>
      <c r="F21" s="48"/>
      <c r="G21" s="138">
        <f t="shared" si="2"/>
        <v>0</v>
      </c>
      <c r="H21" s="138">
        <f t="shared" si="3"/>
        <v>0</v>
      </c>
      <c r="I21" s="48">
        <v>19</v>
      </c>
      <c r="J21" s="48">
        <v>5226</v>
      </c>
    </row>
    <row r="22" spans="1:10" ht="15" customHeight="1" x14ac:dyDescent="0.25">
      <c r="A22" s="52" t="s">
        <v>35</v>
      </c>
      <c r="B22" s="53" t="s">
        <v>36</v>
      </c>
      <c r="C22" s="48">
        <v>255</v>
      </c>
      <c r="D22" s="48">
        <v>651217</v>
      </c>
      <c r="E22" s="48"/>
      <c r="F22" s="48"/>
      <c r="G22" s="138">
        <f t="shared" si="2"/>
        <v>0</v>
      </c>
      <c r="H22" s="138">
        <f t="shared" si="3"/>
        <v>0</v>
      </c>
      <c r="I22" s="48">
        <v>149</v>
      </c>
      <c r="J22" s="48">
        <v>124408</v>
      </c>
    </row>
    <row r="23" spans="1:10" ht="15" customHeight="1" x14ac:dyDescent="0.25">
      <c r="A23" s="52" t="s">
        <v>37</v>
      </c>
      <c r="B23" s="53" t="s">
        <v>38</v>
      </c>
      <c r="C23" s="48">
        <v>114</v>
      </c>
      <c r="D23" s="48">
        <v>25954</v>
      </c>
      <c r="E23" s="48"/>
      <c r="F23" s="48"/>
      <c r="G23" s="138">
        <f t="shared" si="2"/>
        <v>0</v>
      </c>
      <c r="H23" s="138">
        <f t="shared" si="3"/>
        <v>0</v>
      </c>
      <c r="I23" s="48">
        <v>1</v>
      </c>
      <c r="J23" s="48">
        <v>6878</v>
      </c>
    </row>
    <row r="24" spans="1:10" ht="15" customHeight="1" x14ac:dyDescent="0.25">
      <c r="A24" s="52" t="s">
        <v>39</v>
      </c>
      <c r="B24" s="53" t="s">
        <v>40</v>
      </c>
      <c r="C24" s="48">
        <v>121</v>
      </c>
      <c r="D24" s="48">
        <v>27995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52" t="s">
        <v>41</v>
      </c>
      <c r="B25" s="53" t="s">
        <v>42</v>
      </c>
      <c r="C25" s="48">
        <v>766</v>
      </c>
      <c r="D25" s="48">
        <v>571095</v>
      </c>
      <c r="E25" s="48">
        <v>1526</v>
      </c>
      <c r="F25" s="48">
        <v>60297</v>
      </c>
      <c r="G25" s="138">
        <f t="shared" si="2"/>
        <v>199.21671018276763</v>
      </c>
      <c r="H25" s="138">
        <f t="shared" si="3"/>
        <v>10.558138313240354</v>
      </c>
      <c r="I25" s="48">
        <v>4322</v>
      </c>
      <c r="J25" s="48">
        <v>154442</v>
      </c>
    </row>
    <row r="26" spans="1:10" ht="15" customHeight="1" x14ac:dyDescent="0.25">
      <c r="A26" s="54"/>
      <c r="B26" s="56" t="s">
        <v>43</v>
      </c>
      <c r="C26" s="49">
        <v>59</v>
      </c>
      <c r="D26" s="49">
        <v>9000</v>
      </c>
      <c r="E26" s="49"/>
      <c r="F26" s="49"/>
      <c r="G26" s="138">
        <f t="shared" si="2"/>
        <v>0</v>
      </c>
      <c r="H26" s="138">
        <f t="shared" si="3"/>
        <v>0</v>
      </c>
      <c r="I26" s="49"/>
      <c r="J26" s="49"/>
    </row>
    <row r="27" spans="1:10" ht="15" customHeight="1" x14ac:dyDescent="0.25">
      <c r="A27" s="119">
        <v>2</v>
      </c>
      <c r="B27" s="120" t="s">
        <v>44</v>
      </c>
      <c r="C27" s="118">
        <f>C8+C14+C20+C21+C22+C23+C24+C25</f>
        <v>5206</v>
      </c>
      <c r="D27" s="118">
        <f t="shared" ref="D27:F27" si="6">D8+D14+D20+D21+D22+D23+D24+D25</f>
        <v>8162845</v>
      </c>
      <c r="E27" s="118">
        <f t="shared" si="6"/>
        <v>4601</v>
      </c>
      <c r="F27" s="118">
        <f t="shared" si="6"/>
        <v>577183</v>
      </c>
      <c r="G27" s="139">
        <f t="shared" si="2"/>
        <v>88.3787936995774</v>
      </c>
      <c r="H27" s="139">
        <f t="shared" si="3"/>
        <v>7.0708558106885535</v>
      </c>
      <c r="I27" s="118">
        <f t="shared" ref="I27:J27" si="7">I8+I14+I20+I21+I22+I23+I24+I25</f>
        <v>14743</v>
      </c>
      <c r="J27" s="118">
        <f t="shared" si="7"/>
        <v>6227653</v>
      </c>
    </row>
    <row r="28" spans="1:10" ht="15" customHeight="1" x14ac:dyDescent="0.25">
      <c r="A28" s="54">
        <v>3</v>
      </c>
      <c r="B28" s="60" t="s">
        <v>45</v>
      </c>
      <c r="C28" s="49">
        <v>519</v>
      </c>
      <c r="D28" s="49">
        <v>192406</v>
      </c>
      <c r="E28" s="49">
        <v>106</v>
      </c>
      <c r="F28" s="49">
        <v>4557</v>
      </c>
      <c r="G28" s="138">
        <f t="shared" si="2"/>
        <v>20.423892100192678</v>
      </c>
      <c r="H28" s="138">
        <f t="shared" si="3"/>
        <v>2.3684292589628182</v>
      </c>
      <c r="I28" s="49">
        <v>2792</v>
      </c>
      <c r="J28" s="49">
        <v>77483</v>
      </c>
    </row>
    <row r="29" spans="1:10" ht="15" customHeight="1" thickBot="1" x14ac:dyDescent="0.3">
      <c r="A29" s="61"/>
      <c r="B29" s="62" t="s">
        <v>46</v>
      </c>
      <c r="C29" s="50">
        <v>37</v>
      </c>
      <c r="D29" s="50">
        <v>9043</v>
      </c>
      <c r="E29" s="50"/>
      <c r="F29" s="50"/>
      <c r="G29" s="138">
        <f t="shared" si="2"/>
        <v>0</v>
      </c>
      <c r="H29" s="138">
        <f t="shared" si="3"/>
        <v>0</v>
      </c>
      <c r="I29" s="50"/>
      <c r="J29" s="50"/>
    </row>
    <row r="30" spans="1:10" s="5" customFormat="1" ht="15" customHeight="1" x14ac:dyDescent="0.25">
      <c r="A30" s="152">
        <v>4</v>
      </c>
      <c r="B30" s="153" t="s">
        <v>47</v>
      </c>
      <c r="C30" s="208"/>
      <c r="D30" s="209"/>
      <c r="E30" s="209"/>
      <c r="F30" s="209"/>
      <c r="G30" s="209"/>
      <c r="H30" s="209"/>
      <c r="I30" s="209"/>
      <c r="J30" s="209"/>
    </row>
    <row r="31" spans="1:10" ht="15" customHeight="1" x14ac:dyDescent="0.25">
      <c r="A31" s="63" t="s">
        <v>48</v>
      </c>
      <c r="B31" s="43" t="s">
        <v>49</v>
      </c>
      <c r="C31" s="49">
        <v>15</v>
      </c>
      <c r="D31" s="49">
        <v>10000</v>
      </c>
      <c r="E31" s="49">
        <v>8</v>
      </c>
      <c r="F31" s="49">
        <v>195800</v>
      </c>
      <c r="G31" s="138">
        <f t="shared" ref="G31:G37" si="8">E31/C31*100</f>
        <v>53.333333333333336</v>
      </c>
      <c r="H31" s="138">
        <f t="shared" ref="H31:H37" si="9">F31/D31*100</f>
        <v>1957.9999999999998</v>
      </c>
      <c r="I31" s="49">
        <v>23</v>
      </c>
      <c r="J31" s="49">
        <v>1363594</v>
      </c>
    </row>
    <row r="32" spans="1:10" ht="15" customHeight="1" x14ac:dyDescent="0.25">
      <c r="A32" s="63" t="s">
        <v>50</v>
      </c>
      <c r="B32" s="43" t="s">
        <v>34</v>
      </c>
      <c r="C32" s="40"/>
      <c r="D32" s="40"/>
      <c r="E32" s="49"/>
      <c r="F32" s="49"/>
      <c r="G32" s="138">
        <f t="shared" ref="G32:H34" si="10">E32/C33*100</f>
        <v>0</v>
      </c>
      <c r="H32" s="138">
        <f t="shared" si="10"/>
        <v>0</v>
      </c>
      <c r="I32" s="49">
        <v>2</v>
      </c>
      <c r="J32" s="49">
        <v>2473</v>
      </c>
    </row>
    <row r="33" spans="1:10" ht="15" customHeight="1" x14ac:dyDescent="0.25">
      <c r="A33" s="63" t="s">
        <v>51</v>
      </c>
      <c r="B33" s="43" t="s">
        <v>52</v>
      </c>
      <c r="C33" s="49">
        <v>211</v>
      </c>
      <c r="D33" s="49">
        <v>1825289</v>
      </c>
      <c r="E33" s="49">
        <v>5</v>
      </c>
      <c r="F33" s="49">
        <v>26688</v>
      </c>
      <c r="G33" s="138">
        <f t="shared" si="10"/>
        <v>14.285714285714285</v>
      </c>
      <c r="H33" s="138">
        <f t="shared" si="10"/>
        <v>151.20679886685554</v>
      </c>
      <c r="I33" s="49">
        <v>84</v>
      </c>
      <c r="J33" s="49">
        <v>123024</v>
      </c>
    </row>
    <row r="34" spans="1:10" ht="15" customHeight="1" x14ac:dyDescent="0.25">
      <c r="A34" s="63" t="s">
        <v>53</v>
      </c>
      <c r="B34" s="43" t="s">
        <v>54</v>
      </c>
      <c r="C34" s="49">
        <v>35</v>
      </c>
      <c r="D34" s="49">
        <v>17650</v>
      </c>
      <c r="E34" s="49">
        <v>7877</v>
      </c>
      <c r="F34" s="49">
        <v>1251464</v>
      </c>
      <c r="G34" s="138">
        <f t="shared" si="10"/>
        <v>197.71586345381527</v>
      </c>
      <c r="H34" s="138">
        <f t="shared" si="10"/>
        <v>30.335410453667418</v>
      </c>
      <c r="I34" s="49">
        <v>16502</v>
      </c>
      <c r="J34" s="49">
        <v>2883327</v>
      </c>
    </row>
    <row r="35" spans="1:10" ht="15" customHeight="1" x14ac:dyDescent="0.25">
      <c r="A35" s="63" t="s">
        <v>55</v>
      </c>
      <c r="B35" s="43" t="s">
        <v>42</v>
      </c>
      <c r="C35" s="49">
        <v>3984</v>
      </c>
      <c r="D35" s="49">
        <v>4125423</v>
      </c>
      <c r="E35" s="49">
        <v>2688</v>
      </c>
      <c r="F35" s="49">
        <v>4840994</v>
      </c>
      <c r="G35" s="138">
        <f t="shared" si="8"/>
        <v>67.46987951807229</v>
      </c>
      <c r="H35" s="138">
        <f t="shared" si="9"/>
        <v>117.34539706594936</v>
      </c>
      <c r="I35" s="49">
        <v>34458</v>
      </c>
      <c r="J35" s="49">
        <v>25960962</v>
      </c>
    </row>
    <row r="36" spans="1:10" ht="15" customHeight="1" thickBot="1" x14ac:dyDescent="0.3">
      <c r="A36" s="64">
        <v>5</v>
      </c>
      <c r="B36" s="65" t="s">
        <v>56</v>
      </c>
      <c r="C36" s="77">
        <f>C31+C33+C34+C32+C35</f>
        <v>4245</v>
      </c>
      <c r="D36" s="77">
        <f>D31+D33+D34+D32+D35</f>
        <v>5978362</v>
      </c>
      <c r="E36" s="77">
        <f t="shared" ref="E36:F36" si="11">E31+E32+E33+E34+E35</f>
        <v>10578</v>
      </c>
      <c r="F36" s="77">
        <f t="shared" si="11"/>
        <v>6314946</v>
      </c>
      <c r="G36" s="137">
        <f t="shared" si="8"/>
        <v>249.18727915194347</v>
      </c>
      <c r="H36" s="137">
        <f t="shared" si="9"/>
        <v>105.63003712388108</v>
      </c>
      <c r="I36" s="77">
        <f t="shared" ref="I36:J36" si="12">I31+I32+I33+I34+I35</f>
        <v>51069</v>
      </c>
      <c r="J36" s="77">
        <f t="shared" si="12"/>
        <v>30333380</v>
      </c>
    </row>
    <row r="37" spans="1:10" s="5" customFormat="1" ht="15" customHeight="1" thickBot="1" x14ac:dyDescent="0.3">
      <c r="A37" s="133"/>
      <c r="B37" s="134" t="s">
        <v>57</v>
      </c>
      <c r="C37" s="124">
        <f>C27+C36</f>
        <v>9451</v>
      </c>
      <c r="D37" s="124">
        <f t="shared" ref="D37:F37" si="13">D27+D36</f>
        <v>14141207</v>
      </c>
      <c r="E37" s="124">
        <f t="shared" si="13"/>
        <v>15179</v>
      </c>
      <c r="F37" s="124">
        <f t="shared" si="13"/>
        <v>6892129</v>
      </c>
      <c r="G37" s="141">
        <f t="shared" si="8"/>
        <v>160.60734313829224</v>
      </c>
      <c r="H37" s="141">
        <f t="shared" si="9"/>
        <v>48.737911834541421</v>
      </c>
      <c r="I37" s="124">
        <f t="shared" ref="I37:J37" si="14">I27+I36</f>
        <v>65812</v>
      </c>
      <c r="J37" s="124">
        <f t="shared" si="14"/>
        <v>36561033</v>
      </c>
    </row>
  </sheetData>
  <mergeCells count="12">
    <mergeCell ref="C7:J7"/>
    <mergeCell ref="C30:J30"/>
    <mergeCell ref="C5:D5"/>
    <mergeCell ref="E5:F5"/>
    <mergeCell ref="G5:H5"/>
    <mergeCell ref="I5:J5"/>
    <mergeCell ref="A1:J1"/>
    <mergeCell ref="A2:J2"/>
    <mergeCell ref="A3:J3"/>
    <mergeCell ref="A5:A6"/>
    <mergeCell ref="B5:B6"/>
    <mergeCell ref="A4:J4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B42" sqref="B42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93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8396</v>
      </c>
      <c r="D8" s="104">
        <f t="shared" ref="D8:F8" si="0">D9+D10+D11</f>
        <v>1317654</v>
      </c>
      <c r="E8" s="104">
        <f t="shared" si="0"/>
        <v>2611</v>
      </c>
      <c r="F8" s="104">
        <f t="shared" si="0"/>
        <v>670252</v>
      </c>
      <c r="G8" s="139">
        <f>E8/C8*100</f>
        <v>31.098141972367792</v>
      </c>
      <c r="H8" s="139">
        <f>F8/D8*100</f>
        <v>50.86707132524927</v>
      </c>
      <c r="I8" s="104">
        <f t="shared" ref="I8:J8" si="1">I9+I10+I11</f>
        <v>29214</v>
      </c>
      <c r="J8" s="104">
        <f t="shared" si="1"/>
        <v>4005333</v>
      </c>
    </row>
    <row r="9" spans="1:10" ht="15" customHeight="1" x14ac:dyDescent="0.25">
      <c r="A9" s="9" t="s">
        <v>12</v>
      </c>
      <c r="B9" s="10" t="s">
        <v>13</v>
      </c>
      <c r="C9" s="45">
        <v>7422</v>
      </c>
      <c r="D9" s="83">
        <v>1028905</v>
      </c>
      <c r="E9" s="45">
        <v>2603</v>
      </c>
      <c r="F9" s="45">
        <v>667448</v>
      </c>
      <c r="G9" s="138">
        <f>E9/C9*100</f>
        <v>35.071409323632444</v>
      </c>
      <c r="H9" s="138">
        <f>F9/D9*100</f>
        <v>64.869740160656235</v>
      </c>
      <c r="I9" s="45">
        <v>29066</v>
      </c>
      <c r="J9" s="45">
        <v>3492286</v>
      </c>
    </row>
    <row r="10" spans="1:10" ht="15" customHeight="1" x14ac:dyDescent="0.25">
      <c r="A10" s="9" t="s">
        <v>14</v>
      </c>
      <c r="B10" s="10" t="s">
        <v>15</v>
      </c>
      <c r="C10" s="45">
        <v>650</v>
      </c>
      <c r="D10" s="83">
        <v>76036</v>
      </c>
      <c r="E10" s="45"/>
      <c r="F10" s="45"/>
      <c r="G10" s="138">
        <f t="shared" ref="G10:G29" si="2">E10/C10*100</f>
        <v>0</v>
      </c>
      <c r="H10" s="138">
        <f t="shared" ref="H10:H29" si="3">F10/D10*100</f>
        <v>0</v>
      </c>
      <c r="I10" s="45"/>
      <c r="J10" s="45"/>
    </row>
    <row r="11" spans="1:10" ht="15" customHeight="1" x14ac:dyDescent="0.25">
      <c r="A11" s="9" t="s">
        <v>16</v>
      </c>
      <c r="B11" s="10" t="s">
        <v>17</v>
      </c>
      <c r="C11" s="45">
        <v>324</v>
      </c>
      <c r="D11" s="83">
        <v>212713</v>
      </c>
      <c r="E11" s="45">
        <v>8</v>
      </c>
      <c r="F11" s="45">
        <v>2804</v>
      </c>
      <c r="G11" s="138">
        <f t="shared" si="2"/>
        <v>2.4691358024691357</v>
      </c>
      <c r="H11" s="138">
        <f t="shared" si="3"/>
        <v>1.318208101996587</v>
      </c>
      <c r="I11" s="45">
        <v>148</v>
      </c>
      <c r="J11" s="45">
        <v>513047</v>
      </c>
    </row>
    <row r="12" spans="1:10" ht="15" customHeight="1" x14ac:dyDescent="0.25">
      <c r="A12" s="9"/>
      <c r="B12" s="12" t="s">
        <v>18</v>
      </c>
      <c r="C12" s="45">
        <v>21</v>
      </c>
      <c r="D12" s="45">
        <v>2714</v>
      </c>
      <c r="E12" s="45"/>
      <c r="F12" s="45"/>
      <c r="G12" s="138">
        <f t="shared" si="2"/>
        <v>0</v>
      </c>
      <c r="H12" s="138">
        <f t="shared" si="3"/>
        <v>0</v>
      </c>
      <c r="I12" s="45"/>
      <c r="J12" s="45"/>
    </row>
    <row r="13" spans="1:10" ht="15" customHeight="1" x14ac:dyDescent="0.25">
      <c r="A13" s="9"/>
      <c r="B13" s="12" t="s">
        <v>19</v>
      </c>
      <c r="C13" s="45">
        <v>629</v>
      </c>
      <c r="D13" s="45">
        <v>44750</v>
      </c>
      <c r="E13" s="45"/>
      <c r="F13" s="45"/>
      <c r="G13" s="138">
        <f t="shared" si="2"/>
        <v>0</v>
      </c>
      <c r="H13" s="138">
        <f t="shared" si="3"/>
        <v>0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14711</v>
      </c>
      <c r="D14" s="104">
        <f t="shared" ref="D14:F14" si="4">D15+D16+D17+D18</f>
        <v>18746570</v>
      </c>
      <c r="E14" s="104">
        <f t="shared" si="4"/>
        <v>483</v>
      </c>
      <c r="F14" s="104">
        <f t="shared" si="4"/>
        <v>2376615</v>
      </c>
      <c r="G14" s="139">
        <f t="shared" si="2"/>
        <v>3.2832574264156076</v>
      </c>
      <c r="H14" s="139">
        <f t="shared" si="3"/>
        <v>12.677599155472175</v>
      </c>
      <c r="I14" s="104">
        <f t="shared" ref="I14:J14" si="5">I15+I16+I17+I18</f>
        <v>7594</v>
      </c>
      <c r="J14" s="104">
        <f t="shared" si="5"/>
        <v>18289057</v>
      </c>
    </row>
    <row r="15" spans="1:10" ht="15" customHeight="1" x14ac:dyDescent="0.25">
      <c r="A15" s="9" t="s">
        <v>22</v>
      </c>
      <c r="B15" s="13" t="s">
        <v>23</v>
      </c>
      <c r="C15" s="45">
        <v>3275</v>
      </c>
      <c r="D15" s="45">
        <v>7211399</v>
      </c>
      <c r="E15" s="45">
        <v>409</v>
      </c>
      <c r="F15" s="45">
        <v>1459639</v>
      </c>
      <c r="G15" s="138">
        <f t="shared" si="2"/>
        <v>12.48854961832061</v>
      </c>
      <c r="H15" s="138">
        <f t="shared" si="3"/>
        <v>20.240718895182475</v>
      </c>
      <c r="I15" s="45">
        <v>6594</v>
      </c>
      <c r="J15" s="45">
        <v>11394168</v>
      </c>
    </row>
    <row r="16" spans="1:10" ht="15" customHeight="1" x14ac:dyDescent="0.25">
      <c r="A16" s="9" t="s">
        <v>24</v>
      </c>
      <c r="B16" s="14" t="s">
        <v>25</v>
      </c>
      <c r="C16" s="45">
        <v>10207</v>
      </c>
      <c r="D16" s="45">
        <v>5524279</v>
      </c>
      <c r="E16" s="45">
        <v>53</v>
      </c>
      <c r="F16" s="45">
        <v>421017</v>
      </c>
      <c r="G16" s="138">
        <f t="shared" si="2"/>
        <v>0.51925149407269522</v>
      </c>
      <c r="H16" s="138">
        <f t="shared" si="3"/>
        <v>7.6212117454603572</v>
      </c>
      <c r="I16" s="45">
        <v>859</v>
      </c>
      <c r="J16" s="45">
        <v>3980578</v>
      </c>
    </row>
    <row r="17" spans="1:10" ht="15" customHeight="1" x14ac:dyDescent="0.25">
      <c r="A17" s="9" t="s">
        <v>26</v>
      </c>
      <c r="B17" s="14" t="s">
        <v>27</v>
      </c>
      <c r="C17" s="45">
        <v>640</v>
      </c>
      <c r="D17" s="45">
        <v>3824847</v>
      </c>
      <c r="E17" s="45">
        <v>21</v>
      </c>
      <c r="F17" s="45">
        <v>495959</v>
      </c>
      <c r="G17" s="138">
        <f t="shared" si="2"/>
        <v>3.28125</v>
      </c>
      <c r="H17" s="138">
        <f t="shared" si="3"/>
        <v>12.96676703669454</v>
      </c>
      <c r="I17" s="45">
        <v>141</v>
      </c>
      <c r="J17" s="45">
        <v>2914311</v>
      </c>
    </row>
    <row r="18" spans="1:10" ht="15" customHeight="1" x14ac:dyDescent="0.25">
      <c r="A18" s="9" t="s">
        <v>28</v>
      </c>
      <c r="B18" s="11" t="s">
        <v>29</v>
      </c>
      <c r="C18" s="45">
        <v>589</v>
      </c>
      <c r="D18" s="45">
        <v>2186045</v>
      </c>
      <c r="E18" s="45"/>
      <c r="F18" s="45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>
        <v>15</v>
      </c>
      <c r="D19" s="45">
        <v>3200</v>
      </c>
      <c r="E19" s="45"/>
      <c r="F19" s="45"/>
      <c r="G19" s="138">
        <f t="shared" si="2"/>
        <v>0</v>
      </c>
      <c r="H19" s="138">
        <f t="shared" si="3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417</v>
      </c>
      <c r="D20" s="44">
        <v>584374</v>
      </c>
      <c r="E20" s="44"/>
      <c r="F20" s="44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4">
        <v>711</v>
      </c>
      <c r="D21" s="44">
        <v>117188</v>
      </c>
      <c r="E21" s="44">
        <v>48</v>
      </c>
      <c r="F21" s="44">
        <v>14279</v>
      </c>
      <c r="G21" s="138">
        <f t="shared" si="2"/>
        <v>6.7510548523206744</v>
      </c>
      <c r="H21" s="138">
        <f t="shared" si="3"/>
        <v>12.184694678636038</v>
      </c>
      <c r="I21" s="44">
        <v>227</v>
      </c>
      <c r="J21" s="44">
        <v>48051</v>
      </c>
    </row>
    <row r="22" spans="1:10" ht="15" customHeight="1" x14ac:dyDescent="0.25">
      <c r="A22" s="6" t="s">
        <v>35</v>
      </c>
      <c r="B22" s="7" t="s">
        <v>36</v>
      </c>
      <c r="C22" s="44">
        <v>1879</v>
      </c>
      <c r="D22" s="44">
        <v>2275050</v>
      </c>
      <c r="E22" s="44">
        <v>2142</v>
      </c>
      <c r="F22" s="44">
        <v>2368215</v>
      </c>
      <c r="G22" s="138">
        <f t="shared" si="2"/>
        <v>113.99680681213411</v>
      </c>
      <c r="H22" s="138">
        <f t="shared" si="3"/>
        <v>104.09507483352014</v>
      </c>
      <c r="I22" s="44">
        <v>12535</v>
      </c>
      <c r="J22" s="44">
        <v>8248490</v>
      </c>
    </row>
    <row r="23" spans="1:10" ht="15" customHeight="1" x14ac:dyDescent="0.25">
      <c r="A23" s="6" t="s">
        <v>37</v>
      </c>
      <c r="B23" s="7" t="s">
        <v>38</v>
      </c>
      <c r="C23" s="44">
        <v>393</v>
      </c>
      <c r="D23" s="44">
        <v>78116</v>
      </c>
      <c r="E23" s="44"/>
      <c r="F23" s="44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4">
        <v>463</v>
      </c>
      <c r="D24" s="44">
        <v>108413</v>
      </c>
      <c r="E24" s="44"/>
      <c r="F24" s="44"/>
      <c r="G24" s="138">
        <f t="shared" si="2"/>
        <v>0</v>
      </c>
      <c r="H24" s="138">
        <f t="shared" si="3"/>
        <v>0</v>
      </c>
      <c r="I24" s="44"/>
      <c r="J24" s="44"/>
    </row>
    <row r="25" spans="1:10" ht="15" customHeight="1" x14ac:dyDescent="0.25">
      <c r="A25" s="6" t="s">
        <v>41</v>
      </c>
      <c r="B25" s="7" t="s">
        <v>42</v>
      </c>
      <c r="C25" s="44">
        <v>526</v>
      </c>
      <c r="D25" s="44">
        <v>87961</v>
      </c>
      <c r="E25" s="44">
        <v>746</v>
      </c>
      <c r="F25" s="44">
        <v>86255</v>
      </c>
      <c r="G25" s="138">
        <f t="shared" si="2"/>
        <v>141.82509505703422</v>
      </c>
      <c r="H25" s="138">
        <f t="shared" si="3"/>
        <v>98.060504087038566</v>
      </c>
      <c r="I25" s="44">
        <v>4333</v>
      </c>
      <c r="J25" s="44">
        <v>111240</v>
      </c>
    </row>
    <row r="26" spans="1:10" ht="15" customHeight="1" x14ac:dyDescent="0.25">
      <c r="A26" s="9"/>
      <c r="B26" s="12" t="s">
        <v>43</v>
      </c>
      <c r="C26" s="45">
        <v>31</v>
      </c>
      <c r="D26" s="45">
        <v>3900</v>
      </c>
      <c r="E26" s="45"/>
      <c r="F26" s="45"/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27496</v>
      </c>
      <c r="D27" s="117">
        <f t="shared" ref="D27:F27" si="6">D8+D14+D20+D21+D22+D23+D24+D25</f>
        <v>23315326</v>
      </c>
      <c r="E27" s="117">
        <f t="shared" si="6"/>
        <v>6030</v>
      </c>
      <c r="F27" s="117">
        <f t="shared" si="6"/>
        <v>5515616</v>
      </c>
      <c r="G27" s="139">
        <f t="shared" si="2"/>
        <v>21.930462612743675</v>
      </c>
      <c r="H27" s="139">
        <f t="shared" si="3"/>
        <v>23.656611106359826</v>
      </c>
      <c r="I27" s="117">
        <f t="shared" ref="I27:J27" si="7">I8+I14+I20+I21+I22+I23+I24+I25</f>
        <v>53903</v>
      </c>
      <c r="J27" s="117">
        <f t="shared" si="7"/>
        <v>30702171</v>
      </c>
    </row>
    <row r="28" spans="1:10" ht="15" customHeight="1" x14ac:dyDescent="0.25">
      <c r="A28" s="9">
        <v>3</v>
      </c>
      <c r="B28" s="16" t="s">
        <v>45</v>
      </c>
      <c r="C28" s="45">
        <v>4430</v>
      </c>
      <c r="D28" s="45">
        <v>5386434</v>
      </c>
      <c r="E28" s="45">
        <v>3218</v>
      </c>
      <c r="F28" s="45">
        <v>1034692</v>
      </c>
      <c r="G28" s="138">
        <f t="shared" si="2"/>
        <v>72.641083521444699</v>
      </c>
      <c r="H28" s="138">
        <f t="shared" si="3"/>
        <v>19.20922079431401</v>
      </c>
      <c r="I28" s="45">
        <v>34100</v>
      </c>
      <c r="J28" s="45">
        <v>5762031</v>
      </c>
    </row>
    <row r="29" spans="1:10" ht="15" customHeight="1" thickBot="1" x14ac:dyDescent="0.3">
      <c r="A29" s="17"/>
      <c r="B29" s="18" t="s">
        <v>46</v>
      </c>
      <c r="C29" s="39">
        <v>278</v>
      </c>
      <c r="D29" s="39">
        <v>45770</v>
      </c>
      <c r="E29" s="39"/>
      <c r="F29" s="39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470</v>
      </c>
      <c r="D31" s="45">
        <v>12564500</v>
      </c>
      <c r="E31" s="45">
        <v>4712</v>
      </c>
      <c r="F31" s="45">
        <v>1899184</v>
      </c>
      <c r="G31" s="138">
        <f t="shared" ref="G31:G37" si="8">E31/C31*100</f>
        <v>1002.5531914893618</v>
      </c>
      <c r="H31" s="138">
        <f t="shared" ref="H31:H37" si="9">F31/D31*100</f>
        <v>15.115476143101597</v>
      </c>
      <c r="I31" s="45">
        <v>8557</v>
      </c>
      <c r="J31" s="45">
        <v>467562</v>
      </c>
    </row>
    <row r="32" spans="1:10" ht="15" customHeight="1" x14ac:dyDescent="0.25">
      <c r="A32" s="20" t="s">
        <v>50</v>
      </c>
      <c r="B32" s="11" t="s">
        <v>34</v>
      </c>
      <c r="C32" s="45">
        <v>259</v>
      </c>
      <c r="D32" s="45">
        <v>173994</v>
      </c>
      <c r="E32" s="45">
        <v>3</v>
      </c>
      <c r="F32" s="45">
        <v>330</v>
      </c>
      <c r="G32" s="138">
        <f t="shared" si="8"/>
        <v>1.1583011583011582</v>
      </c>
      <c r="H32" s="138">
        <f t="shared" si="9"/>
        <v>0.18966171247284389</v>
      </c>
      <c r="I32" s="45">
        <v>126</v>
      </c>
      <c r="J32" s="45">
        <v>89428</v>
      </c>
    </row>
    <row r="33" spans="1:10" ht="15" customHeight="1" x14ac:dyDescent="0.25">
      <c r="A33" s="20" t="s">
        <v>51</v>
      </c>
      <c r="B33" s="11" t="s">
        <v>52</v>
      </c>
      <c r="C33" s="45">
        <v>2025</v>
      </c>
      <c r="D33" s="45">
        <v>5542186</v>
      </c>
      <c r="E33" s="45">
        <v>522</v>
      </c>
      <c r="F33" s="45">
        <v>2175502</v>
      </c>
      <c r="G33" s="138">
        <f t="shared" si="8"/>
        <v>25.777777777777779</v>
      </c>
      <c r="H33" s="138">
        <f t="shared" si="9"/>
        <v>39.253500333622867</v>
      </c>
      <c r="I33" s="45">
        <v>2735</v>
      </c>
      <c r="J33" s="45">
        <v>7325943</v>
      </c>
    </row>
    <row r="34" spans="1:10" ht="15" customHeight="1" x14ac:dyDescent="0.25">
      <c r="A34" s="20" t="s">
        <v>53</v>
      </c>
      <c r="B34" s="11" t="s">
        <v>54</v>
      </c>
      <c r="C34" s="45">
        <v>11124</v>
      </c>
      <c r="D34" s="45">
        <v>2976875</v>
      </c>
      <c r="E34" s="45">
        <v>97</v>
      </c>
      <c r="F34" s="45">
        <v>15510</v>
      </c>
      <c r="G34" s="138">
        <f t="shared" si="8"/>
        <v>0.87198849334771655</v>
      </c>
      <c r="H34" s="138">
        <f t="shared" si="9"/>
        <v>0.52101616628175518</v>
      </c>
      <c r="I34" s="45">
        <v>5056</v>
      </c>
      <c r="J34" s="45">
        <v>591977</v>
      </c>
    </row>
    <row r="35" spans="1:10" ht="15" customHeight="1" x14ac:dyDescent="0.25">
      <c r="A35" s="20" t="s">
        <v>55</v>
      </c>
      <c r="B35" s="11" t="s">
        <v>42</v>
      </c>
      <c r="C35" s="45">
        <v>29587</v>
      </c>
      <c r="D35" s="45">
        <v>28928400</v>
      </c>
      <c r="E35" s="45">
        <v>44797</v>
      </c>
      <c r="F35" s="45">
        <v>7205854</v>
      </c>
      <c r="G35" s="138">
        <f t="shared" si="8"/>
        <v>151.4077128468584</v>
      </c>
      <c r="H35" s="138">
        <f t="shared" si="9"/>
        <v>24.909272548775601</v>
      </c>
      <c r="I35" s="45">
        <v>127452</v>
      </c>
      <c r="J35" s="45">
        <v>29426596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43465</v>
      </c>
      <c r="D36" s="122">
        <f t="shared" ref="D36:F36" si="10">D31+D32+D33+D34+D35</f>
        <v>50185955</v>
      </c>
      <c r="E36" s="122">
        <f t="shared" si="10"/>
        <v>50131</v>
      </c>
      <c r="F36" s="122">
        <f t="shared" si="10"/>
        <v>11296380</v>
      </c>
      <c r="G36" s="142">
        <f t="shared" si="8"/>
        <v>115.33647762567583</v>
      </c>
      <c r="H36" s="142">
        <f t="shared" si="9"/>
        <v>22.509046604772191</v>
      </c>
      <c r="I36" s="122">
        <f t="shared" ref="I36:J36" si="11">I31+I32+I33+I34+I35</f>
        <v>143926</v>
      </c>
      <c r="J36" s="122">
        <f t="shared" si="11"/>
        <v>37901506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70961</v>
      </c>
      <c r="D37" s="127">
        <f t="shared" ref="D37:F37" si="12">D27+D36</f>
        <v>73501281</v>
      </c>
      <c r="E37" s="127">
        <f t="shared" si="12"/>
        <v>56161</v>
      </c>
      <c r="F37" s="127">
        <f t="shared" si="12"/>
        <v>16811996</v>
      </c>
      <c r="G37" s="143">
        <f t="shared" si="8"/>
        <v>79.143473175406214</v>
      </c>
      <c r="H37" s="144">
        <f t="shared" si="9"/>
        <v>22.873065300725848</v>
      </c>
      <c r="I37" s="132">
        <f t="shared" ref="I37:J37" si="13">I27+I36</f>
        <v>197829</v>
      </c>
      <c r="J37" s="127">
        <f t="shared" si="13"/>
        <v>68603677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workbookViewId="0">
      <selection activeCell="C41" sqref="C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94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458</v>
      </c>
      <c r="D8" s="105">
        <f t="shared" ref="D8:F8" si="0">D9+D10+D11</f>
        <v>326700</v>
      </c>
      <c r="E8" s="105">
        <f t="shared" si="0"/>
        <v>54</v>
      </c>
      <c r="F8" s="105">
        <f t="shared" si="0"/>
        <v>25325</v>
      </c>
      <c r="G8" s="139">
        <f t="shared" ref="G8:G29" si="1">E8/C8*100</f>
        <v>11.790393013100436</v>
      </c>
      <c r="H8" s="139">
        <f t="shared" ref="H8:H29" si="2">F8/D8*100</f>
        <v>7.7517600244872975</v>
      </c>
      <c r="I8" s="105">
        <f t="shared" ref="I8:J8" si="3">I9+I10+I11</f>
        <v>138</v>
      </c>
      <c r="J8" s="105">
        <f t="shared" si="3"/>
        <v>73270</v>
      </c>
    </row>
    <row r="9" spans="1:10" ht="15" customHeight="1" x14ac:dyDescent="0.25">
      <c r="A9" s="9" t="s">
        <v>12</v>
      </c>
      <c r="B9" s="10" t="s">
        <v>13</v>
      </c>
      <c r="C9" s="49">
        <v>410</v>
      </c>
      <c r="D9" s="49">
        <v>71900</v>
      </c>
      <c r="E9" s="49">
        <v>54</v>
      </c>
      <c r="F9" s="49">
        <v>25325</v>
      </c>
      <c r="G9" s="138">
        <f t="shared" si="1"/>
        <v>13.170731707317074</v>
      </c>
      <c r="H9" s="138">
        <f t="shared" si="2"/>
        <v>35.222531293463142</v>
      </c>
      <c r="I9" s="49">
        <v>137</v>
      </c>
      <c r="J9" s="49">
        <v>53271</v>
      </c>
    </row>
    <row r="10" spans="1:10" ht="15" customHeight="1" x14ac:dyDescent="0.25">
      <c r="A10" s="9" t="s">
        <v>14</v>
      </c>
      <c r="B10" s="10" t="s">
        <v>15</v>
      </c>
      <c r="C10" s="49">
        <v>3</v>
      </c>
      <c r="D10" s="49">
        <v>1600</v>
      </c>
      <c r="E10" s="49"/>
      <c r="F10" s="49"/>
      <c r="G10" s="138">
        <f t="shared" si="1"/>
        <v>0</v>
      </c>
      <c r="H10" s="138">
        <f t="shared" si="2"/>
        <v>0</v>
      </c>
      <c r="I10" s="49"/>
      <c r="J10" s="49"/>
    </row>
    <row r="11" spans="1:10" ht="15" customHeight="1" x14ac:dyDescent="0.25">
      <c r="A11" s="9" t="s">
        <v>16</v>
      </c>
      <c r="B11" s="10" t="s">
        <v>17</v>
      </c>
      <c r="C11" s="49">
        <v>45</v>
      </c>
      <c r="D11" s="49">
        <v>253200</v>
      </c>
      <c r="E11" s="49"/>
      <c r="F11" s="49"/>
      <c r="G11" s="138">
        <f t="shared" si="1"/>
        <v>0</v>
      </c>
      <c r="H11" s="138">
        <f t="shared" si="2"/>
        <v>0</v>
      </c>
      <c r="I11" s="49">
        <v>1</v>
      </c>
      <c r="J11" s="49">
        <v>19999</v>
      </c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1"/>
        <v>#DIV/0!</v>
      </c>
      <c r="H12" s="138" t="e">
        <f t="shared" si="2"/>
        <v>#DIV/0!</v>
      </c>
      <c r="I12" s="49"/>
      <c r="J12" s="49"/>
    </row>
    <row r="13" spans="1:10" ht="15" customHeight="1" x14ac:dyDescent="0.25">
      <c r="A13" s="9"/>
      <c r="B13" s="12" t="s">
        <v>19</v>
      </c>
      <c r="C13" s="49"/>
      <c r="D13" s="49"/>
      <c r="E13" s="49"/>
      <c r="F13" s="49"/>
      <c r="G13" s="138" t="e">
        <f t="shared" si="1"/>
        <v>#DIV/0!</v>
      </c>
      <c r="H13" s="138" t="e">
        <f t="shared" si="2"/>
        <v>#DIV/0!</v>
      </c>
      <c r="I13" s="49"/>
      <c r="J13" s="49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339</v>
      </c>
      <c r="D14" s="105">
        <f t="shared" ref="D14:F14" si="4">D15+D16+D17+D18</f>
        <v>2061500</v>
      </c>
      <c r="E14" s="105">
        <f t="shared" si="4"/>
        <v>0</v>
      </c>
      <c r="F14" s="105">
        <f t="shared" si="4"/>
        <v>0</v>
      </c>
      <c r="G14" s="139">
        <f t="shared" si="1"/>
        <v>0</v>
      </c>
      <c r="H14" s="139">
        <f t="shared" si="2"/>
        <v>0</v>
      </c>
      <c r="I14" s="105">
        <f t="shared" ref="I14:J14" si="5">I15+I16+I17+I18</f>
        <v>86</v>
      </c>
      <c r="J14" s="105">
        <f t="shared" si="5"/>
        <v>1209411</v>
      </c>
    </row>
    <row r="15" spans="1:10" ht="15" customHeight="1" x14ac:dyDescent="0.25">
      <c r="A15" s="9" t="s">
        <v>22</v>
      </c>
      <c r="B15" s="13" t="s">
        <v>23</v>
      </c>
      <c r="C15" s="49">
        <v>138</v>
      </c>
      <c r="D15" s="49">
        <v>559500</v>
      </c>
      <c r="E15" s="49"/>
      <c r="F15" s="49"/>
      <c r="G15" s="138">
        <f t="shared" si="1"/>
        <v>0</v>
      </c>
      <c r="H15" s="138">
        <f t="shared" si="2"/>
        <v>0</v>
      </c>
      <c r="I15" s="49">
        <v>55</v>
      </c>
      <c r="J15" s="49">
        <v>128467</v>
      </c>
    </row>
    <row r="16" spans="1:10" ht="15" customHeight="1" x14ac:dyDescent="0.25">
      <c r="A16" s="9" t="s">
        <v>24</v>
      </c>
      <c r="B16" s="14" t="s">
        <v>25</v>
      </c>
      <c r="C16" s="49">
        <v>50</v>
      </c>
      <c r="D16" s="49">
        <v>500000</v>
      </c>
      <c r="E16" s="49"/>
      <c r="F16" s="49"/>
      <c r="G16" s="138">
        <f t="shared" si="1"/>
        <v>0</v>
      </c>
      <c r="H16" s="138">
        <f t="shared" si="2"/>
        <v>0</v>
      </c>
      <c r="I16" s="49">
        <v>25</v>
      </c>
      <c r="J16" s="49">
        <v>1047451</v>
      </c>
    </row>
    <row r="17" spans="1:10" ht="15" customHeight="1" x14ac:dyDescent="0.25">
      <c r="A17" s="9" t="s">
        <v>26</v>
      </c>
      <c r="B17" s="14" t="s">
        <v>27</v>
      </c>
      <c r="C17" s="49">
        <v>50</v>
      </c>
      <c r="D17" s="49">
        <v>500000</v>
      </c>
      <c r="E17" s="49"/>
      <c r="F17" s="49"/>
      <c r="G17" s="138">
        <f t="shared" si="1"/>
        <v>0</v>
      </c>
      <c r="H17" s="138">
        <f t="shared" si="2"/>
        <v>0</v>
      </c>
      <c r="I17" s="49">
        <v>6</v>
      </c>
      <c r="J17" s="49">
        <v>33493</v>
      </c>
    </row>
    <row r="18" spans="1:10" ht="15" customHeight="1" x14ac:dyDescent="0.25">
      <c r="A18" s="9" t="s">
        <v>28</v>
      </c>
      <c r="B18" s="11" t="s">
        <v>29</v>
      </c>
      <c r="C18" s="49">
        <v>101</v>
      </c>
      <c r="D18" s="49">
        <v>502000</v>
      </c>
      <c r="E18" s="49"/>
      <c r="F18" s="49"/>
      <c r="G18" s="138">
        <f t="shared" si="1"/>
        <v>0</v>
      </c>
      <c r="H18" s="138">
        <f t="shared" si="2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/>
      <c r="D19" s="49"/>
      <c r="E19" s="49"/>
      <c r="F19" s="49"/>
      <c r="G19" s="138" t="e">
        <f t="shared" si="1"/>
        <v>#DIV/0!</v>
      </c>
      <c r="H19" s="138" t="e">
        <f t="shared" si="2"/>
        <v>#DIV/0!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/>
      <c r="D20" s="48"/>
      <c r="E20" s="48"/>
      <c r="F20" s="48"/>
      <c r="G20" s="138" t="e">
        <f t="shared" si="1"/>
        <v>#DIV/0!</v>
      </c>
      <c r="H20" s="138" t="e">
        <f t="shared" si="2"/>
        <v>#DIV/0!</v>
      </c>
      <c r="I20" s="48"/>
      <c r="J20" s="48"/>
    </row>
    <row r="21" spans="1:10" ht="15" customHeight="1" x14ac:dyDescent="0.25">
      <c r="A21" s="6" t="s">
        <v>33</v>
      </c>
      <c r="B21" s="7" t="s">
        <v>34</v>
      </c>
      <c r="C21" s="48"/>
      <c r="D21" s="48"/>
      <c r="E21" s="48">
        <v>2</v>
      </c>
      <c r="F21" s="48">
        <v>700</v>
      </c>
      <c r="G21" s="138" t="e">
        <f t="shared" si="1"/>
        <v>#DIV/0!</v>
      </c>
      <c r="H21" s="138" t="e">
        <f t="shared" si="2"/>
        <v>#DIV/0!</v>
      </c>
      <c r="I21" s="48">
        <v>14</v>
      </c>
      <c r="J21" s="48">
        <v>3733</v>
      </c>
    </row>
    <row r="22" spans="1:10" ht="15" customHeight="1" x14ac:dyDescent="0.25">
      <c r="A22" s="6" t="s">
        <v>35</v>
      </c>
      <c r="B22" s="7" t="s">
        <v>36</v>
      </c>
      <c r="C22" s="48">
        <v>15</v>
      </c>
      <c r="D22" s="48">
        <v>21100</v>
      </c>
      <c r="E22" s="48">
        <v>46</v>
      </c>
      <c r="F22" s="48">
        <v>41020</v>
      </c>
      <c r="G22" s="138">
        <f t="shared" si="1"/>
        <v>306.66666666666669</v>
      </c>
      <c r="H22" s="138">
        <f t="shared" si="2"/>
        <v>194.40758293838863</v>
      </c>
      <c r="I22" s="48">
        <v>438</v>
      </c>
      <c r="J22" s="48">
        <v>753659</v>
      </c>
    </row>
    <row r="23" spans="1:10" ht="15" customHeight="1" x14ac:dyDescent="0.25">
      <c r="A23" s="6" t="s">
        <v>37</v>
      </c>
      <c r="B23" s="7" t="s">
        <v>38</v>
      </c>
      <c r="C23" s="48">
        <v>4</v>
      </c>
      <c r="D23" s="48">
        <v>500</v>
      </c>
      <c r="E23" s="48"/>
      <c r="F23" s="48"/>
      <c r="G23" s="138">
        <f t="shared" si="1"/>
        <v>0</v>
      </c>
      <c r="H23" s="138">
        <f t="shared" si="2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/>
      <c r="D24" s="48"/>
      <c r="E24" s="48"/>
      <c r="F24" s="48"/>
      <c r="G24" s="138" t="e">
        <f t="shared" si="1"/>
        <v>#DIV/0!</v>
      </c>
      <c r="H24" s="138" t="e">
        <f t="shared" si="2"/>
        <v>#DIV/0!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/>
      <c r="D25" s="48"/>
      <c r="E25" s="48"/>
      <c r="F25" s="48"/>
      <c r="G25" s="138" t="e">
        <f t="shared" si="1"/>
        <v>#DIV/0!</v>
      </c>
      <c r="H25" s="138" t="e">
        <f t="shared" si="2"/>
        <v>#DIV/0!</v>
      </c>
      <c r="I25" s="48"/>
      <c r="J25" s="48"/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1"/>
        <v>#DIV/0!</v>
      </c>
      <c r="H26" s="138" t="e">
        <f t="shared" si="2"/>
        <v>#DIV/0!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816</v>
      </c>
      <c r="D27" s="118">
        <f t="shared" ref="D27:F27" si="6">D8+D14+D20+D21+D22+D23+D24+D25</f>
        <v>2409800</v>
      </c>
      <c r="E27" s="118">
        <f t="shared" si="6"/>
        <v>102</v>
      </c>
      <c r="F27" s="118">
        <f t="shared" si="6"/>
        <v>67045</v>
      </c>
      <c r="G27" s="139">
        <f t="shared" si="1"/>
        <v>12.5</v>
      </c>
      <c r="H27" s="139">
        <f t="shared" si="2"/>
        <v>2.7821810938667109</v>
      </c>
      <c r="I27" s="118">
        <f t="shared" ref="I27:J27" si="7">I8+I14+I20+I21+I22+I23+I24+I25</f>
        <v>676</v>
      </c>
      <c r="J27" s="118">
        <f t="shared" si="7"/>
        <v>2040073</v>
      </c>
    </row>
    <row r="28" spans="1:10" ht="15" customHeight="1" x14ac:dyDescent="0.25">
      <c r="A28" s="9">
        <v>3</v>
      </c>
      <c r="B28" s="16" t="s">
        <v>45</v>
      </c>
      <c r="C28" s="49"/>
      <c r="D28" s="49"/>
      <c r="E28" s="49"/>
      <c r="F28" s="49"/>
      <c r="G28" s="138" t="e">
        <f t="shared" si="1"/>
        <v>#DIV/0!</v>
      </c>
      <c r="H28" s="138" t="e">
        <f t="shared" si="2"/>
        <v>#DIV/0!</v>
      </c>
      <c r="I28" s="49">
        <v>116</v>
      </c>
      <c r="J28" s="49">
        <v>30528</v>
      </c>
    </row>
    <row r="29" spans="1:10" ht="15" customHeight="1" thickBot="1" x14ac:dyDescent="0.3">
      <c r="A29" s="17"/>
      <c r="B29" s="18" t="s">
        <v>46</v>
      </c>
      <c r="C29" s="50"/>
      <c r="D29" s="50"/>
      <c r="E29" s="50"/>
      <c r="F29" s="50"/>
      <c r="G29" s="138" t="e">
        <f t="shared" si="1"/>
        <v>#DIV/0!</v>
      </c>
      <c r="H29" s="138" t="e">
        <f t="shared" si="2"/>
        <v>#DIV/0!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9"/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9"/>
    </row>
    <row r="32" spans="1:10" ht="15" customHeight="1" x14ac:dyDescent="0.25">
      <c r="A32" s="20" t="s">
        <v>50</v>
      </c>
      <c r="B32" s="11" t="s">
        <v>34</v>
      </c>
      <c r="C32" s="45">
        <v>2</v>
      </c>
      <c r="D32" s="49">
        <v>600</v>
      </c>
      <c r="E32" s="45"/>
      <c r="F32" s="45"/>
      <c r="G32" s="138">
        <f t="shared" si="8"/>
        <v>0</v>
      </c>
      <c r="H32" s="138">
        <f t="shared" si="9"/>
        <v>0</v>
      </c>
      <c r="I32" s="45">
        <v>2</v>
      </c>
      <c r="J32" s="49">
        <v>1832</v>
      </c>
    </row>
    <row r="33" spans="1:10" ht="15" customHeight="1" x14ac:dyDescent="0.25">
      <c r="A33" s="20" t="s">
        <v>51</v>
      </c>
      <c r="B33" s="11" t="s">
        <v>52</v>
      </c>
      <c r="C33" s="45">
        <v>102</v>
      </c>
      <c r="D33" s="49">
        <v>510000</v>
      </c>
      <c r="E33" s="45">
        <v>11</v>
      </c>
      <c r="F33" s="45">
        <v>30539</v>
      </c>
      <c r="G33" s="138">
        <f t="shared" si="8"/>
        <v>10.784313725490197</v>
      </c>
      <c r="H33" s="138">
        <f t="shared" si="9"/>
        <v>5.9880392156862738</v>
      </c>
      <c r="I33" s="45">
        <v>84</v>
      </c>
      <c r="J33" s="49">
        <v>176984</v>
      </c>
    </row>
    <row r="34" spans="1:10" ht="15" customHeight="1" x14ac:dyDescent="0.25">
      <c r="A34" s="20" t="s">
        <v>53</v>
      </c>
      <c r="B34" s="11" t="s">
        <v>54</v>
      </c>
      <c r="C34" s="45"/>
      <c r="D34" s="49"/>
      <c r="E34" s="45"/>
      <c r="F34" s="45"/>
      <c r="G34" s="138" t="e">
        <f t="shared" si="8"/>
        <v>#DIV/0!</v>
      </c>
      <c r="H34" s="138" t="e">
        <f t="shared" si="9"/>
        <v>#DIV/0!</v>
      </c>
      <c r="I34" s="45">
        <v>201</v>
      </c>
      <c r="J34" s="49">
        <v>14370</v>
      </c>
    </row>
    <row r="35" spans="1:10" ht="15" customHeight="1" x14ac:dyDescent="0.25">
      <c r="A35" s="20" t="s">
        <v>55</v>
      </c>
      <c r="B35" s="11" t="s">
        <v>42</v>
      </c>
      <c r="C35" s="45">
        <v>2917</v>
      </c>
      <c r="D35" s="49">
        <v>11919100</v>
      </c>
      <c r="E35" s="45">
        <v>2786</v>
      </c>
      <c r="F35" s="45">
        <v>1037360</v>
      </c>
      <c r="G35" s="138">
        <f t="shared" si="8"/>
        <v>95.50908467603702</v>
      </c>
      <c r="H35" s="138">
        <f t="shared" si="9"/>
        <v>8.7033416952622265</v>
      </c>
      <c r="I35" s="45">
        <v>6567</v>
      </c>
      <c r="J35" s="49">
        <v>9058866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3021</v>
      </c>
      <c r="D36" s="77">
        <f t="shared" ref="D36:F36" si="10">D31+D32+D33+D34+D35</f>
        <v>12429700</v>
      </c>
      <c r="E36" s="122">
        <f t="shared" si="10"/>
        <v>2797</v>
      </c>
      <c r="F36" s="122">
        <f t="shared" si="10"/>
        <v>1067899</v>
      </c>
      <c r="G36" s="137">
        <f t="shared" si="8"/>
        <v>92.585236676597148</v>
      </c>
      <c r="H36" s="137">
        <f t="shared" si="9"/>
        <v>8.5915106559289445</v>
      </c>
      <c r="I36" s="122">
        <f t="shared" ref="I36:J36" si="11">I31+I32+I33+I34+I35</f>
        <v>6854</v>
      </c>
      <c r="J36" s="77">
        <f t="shared" si="11"/>
        <v>9252052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3837</v>
      </c>
      <c r="D37" s="124">
        <f t="shared" ref="D37:F37" si="12">D27+D36</f>
        <v>14839500</v>
      </c>
      <c r="E37" s="127">
        <f t="shared" si="12"/>
        <v>2899</v>
      </c>
      <c r="F37" s="127">
        <f t="shared" si="12"/>
        <v>1134944</v>
      </c>
      <c r="G37" s="141">
        <f t="shared" si="8"/>
        <v>75.553818087047176</v>
      </c>
      <c r="H37" s="141">
        <f t="shared" si="9"/>
        <v>7.6481283062097782</v>
      </c>
      <c r="I37" s="127">
        <f t="shared" ref="I37:J37" si="13">I27+I36</f>
        <v>7530</v>
      </c>
      <c r="J37" s="124">
        <f t="shared" si="13"/>
        <v>11292125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4" sqref="A4:J4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95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54398</v>
      </c>
      <c r="D8" s="105">
        <f t="shared" ref="D8:F8" si="0">D9+D10+D11</f>
        <v>8171200</v>
      </c>
      <c r="E8" s="105">
        <f t="shared" si="0"/>
        <v>10442</v>
      </c>
      <c r="F8" s="105">
        <f t="shared" si="0"/>
        <v>3458829</v>
      </c>
      <c r="G8" s="139">
        <f>E8/C8*100</f>
        <v>19.195558660244863</v>
      </c>
      <c r="H8" s="139">
        <f>F8/D8*100</f>
        <v>42.32951096534169</v>
      </c>
      <c r="I8" s="105">
        <f t="shared" ref="I8:J8" si="1">I9+I10+I11</f>
        <v>33418</v>
      </c>
      <c r="J8" s="105">
        <f t="shared" si="1"/>
        <v>11680358</v>
      </c>
    </row>
    <row r="9" spans="1:10" ht="15" customHeight="1" x14ac:dyDescent="0.25">
      <c r="A9" s="9" t="s">
        <v>12</v>
      </c>
      <c r="B9" s="10" t="s">
        <v>13</v>
      </c>
      <c r="C9" s="49">
        <v>52573</v>
      </c>
      <c r="D9" s="49">
        <v>7368726</v>
      </c>
      <c r="E9" s="49">
        <v>10332</v>
      </c>
      <c r="F9" s="49">
        <v>2325259</v>
      </c>
      <c r="G9" s="138">
        <f>E9/C9*100</f>
        <v>19.652673425522607</v>
      </c>
      <c r="H9" s="138">
        <f>F9/D9*100</f>
        <v>31.555780470056831</v>
      </c>
      <c r="I9" s="49">
        <v>33157</v>
      </c>
      <c r="J9" s="49">
        <v>9415285</v>
      </c>
    </row>
    <row r="10" spans="1:10" ht="15" customHeight="1" x14ac:dyDescent="0.25">
      <c r="A10" s="9" t="s">
        <v>14</v>
      </c>
      <c r="B10" s="10" t="s">
        <v>15</v>
      </c>
      <c r="C10" s="49">
        <v>764</v>
      </c>
      <c r="D10" s="49">
        <v>358376</v>
      </c>
      <c r="E10" s="49">
        <v>8</v>
      </c>
      <c r="F10" s="49">
        <v>37349</v>
      </c>
      <c r="G10" s="138">
        <f t="shared" ref="G10:G29" si="2">E10/C10*100</f>
        <v>1.0471204188481675</v>
      </c>
      <c r="H10" s="138">
        <f t="shared" ref="H10:H29" si="3">F10/D10*100</f>
        <v>10.421735830524366</v>
      </c>
      <c r="I10" s="49">
        <v>24</v>
      </c>
      <c r="J10" s="49">
        <v>274708</v>
      </c>
    </row>
    <row r="11" spans="1:10" ht="15" customHeight="1" x14ac:dyDescent="0.25">
      <c r="A11" s="9" t="s">
        <v>16</v>
      </c>
      <c r="B11" s="10" t="s">
        <v>17</v>
      </c>
      <c r="C11" s="49">
        <v>1061</v>
      </c>
      <c r="D11" s="49">
        <v>444098</v>
      </c>
      <c r="E11" s="49">
        <v>102</v>
      </c>
      <c r="F11" s="49">
        <v>1096221</v>
      </c>
      <c r="G11" s="138">
        <f t="shared" si="2"/>
        <v>9.6135721017907638</v>
      </c>
      <c r="H11" s="138">
        <f t="shared" si="3"/>
        <v>246.84213844691936</v>
      </c>
      <c r="I11" s="49">
        <v>237</v>
      </c>
      <c r="J11" s="49">
        <v>1990365</v>
      </c>
    </row>
    <row r="12" spans="1:10" ht="15" customHeight="1" x14ac:dyDescent="0.25">
      <c r="A12" s="9"/>
      <c r="B12" s="12" t="s">
        <v>18</v>
      </c>
      <c r="C12" s="49">
        <v>1</v>
      </c>
      <c r="D12" s="49">
        <v>207</v>
      </c>
      <c r="E12" s="49"/>
      <c r="F12" s="49"/>
      <c r="G12" s="138">
        <f t="shared" si="2"/>
        <v>0</v>
      </c>
      <c r="H12" s="138">
        <f t="shared" si="3"/>
        <v>0</v>
      </c>
      <c r="I12" s="49"/>
      <c r="J12" s="49"/>
    </row>
    <row r="13" spans="1:10" ht="15" customHeight="1" x14ac:dyDescent="0.25">
      <c r="A13" s="9"/>
      <c r="B13" s="12" t="s">
        <v>19</v>
      </c>
      <c r="C13" s="49">
        <v>1549</v>
      </c>
      <c r="D13" s="49">
        <v>191942</v>
      </c>
      <c r="E13" s="49"/>
      <c r="F13" s="49"/>
      <c r="G13" s="138">
        <f t="shared" si="2"/>
        <v>0</v>
      </c>
      <c r="H13" s="138">
        <f t="shared" si="3"/>
        <v>0</v>
      </c>
      <c r="I13" s="49"/>
      <c r="J13" s="49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12325</v>
      </c>
      <c r="D14" s="105">
        <f t="shared" ref="D14:F14" si="4">D15+D16+D17+D18</f>
        <v>25147351</v>
      </c>
      <c r="E14" s="105">
        <f t="shared" si="4"/>
        <v>1255</v>
      </c>
      <c r="F14" s="105">
        <f t="shared" si="4"/>
        <v>12625097</v>
      </c>
      <c r="G14" s="139">
        <f t="shared" si="2"/>
        <v>10.182555780933063</v>
      </c>
      <c r="H14" s="139">
        <f t="shared" si="3"/>
        <v>50.204480782091125</v>
      </c>
      <c r="I14" s="105">
        <f t="shared" ref="I14:J14" si="5">I15+I16+I17+I18</f>
        <v>3665</v>
      </c>
      <c r="J14" s="105">
        <f t="shared" si="5"/>
        <v>20611317</v>
      </c>
    </row>
    <row r="15" spans="1:10" ht="15" customHeight="1" x14ac:dyDescent="0.25">
      <c r="A15" s="9" t="s">
        <v>22</v>
      </c>
      <c r="B15" s="13" t="s">
        <v>23</v>
      </c>
      <c r="C15" s="49">
        <v>7513</v>
      </c>
      <c r="D15" s="49">
        <v>4302675</v>
      </c>
      <c r="E15" s="49">
        <v>818</v>
      </c>
      <c r="F15" s="49">
        <v>3199724</v>
      </c>
      <c r="G15" s="138">
        <f t="shared" si="2"/>
        <v>10.887794489551444</v>
      </c>
      <c r="H15" s="138">
        <f t="shared" si="3"/>
        <v>74.365923524319172</v>
      </c>
      <c r="I15" s="49">
        <v>2195</v>
      </c>
      <c r="J15" s="49">
        <v>7536387</v>
      </c>
    </row>
    <row r="16" spans="1:10" ht="15" customHeight="1" x14ac:dyDescent="0.25">
      <c r="A16" s="9" t="s">
        <v>24</v>
      </c>
      <c r="B16" s="14" t="s">
        <v>25</v>
      </c>
      <c r="C16" s="49">
        <v>2682</v>
      </c>
      <c r="D16" s="49">
        <v>10323863</v>
      </c>
      <c r="E16" s="49">
        <v>355</v>
      </c>
      <c r="F16" s="49">
        <v>5818369</v>
      </c>
      <c r="G16" s="138">
        <f t="shared" si="2"/>
        <v>13.236390753169278</v>
      </c>
      <c r="H16" s="138">
        <f t="shared" si="3"/>
        <v>56.358448383129456</v>
      </c>
      <c r="I16" s="49">
        <v>1128</v>
      </c>
      <c r="J16" s="49">
        <v>8419016</v>
      </c>
    </row>
    <row r="17" spans="1:10" ht="15" customHeight="1" x14ac:dyDescent="0.25">
      <c r="A17" s="9" t="s">
        <v>26</v>
      </c>
      <c r="B17" s="14" t="s">
        <v>27</v>
      </c>
      <c r="C17" s="49">
        <v>989</v>
      </c>
      <c r="D17" s="49">
        <v>5557946</v>
      </c>
      <c r="E17" s="49">
        <v>82</v>
      </c>
      <c r="F17" s="49">
        <v>3607004</v>
      </c>
      <c r="G17" s="138">
        <f t="shared" si="2"/>
        <v>8.2912032355915066</v>
      </c>
      <c r="H17" s="138">
        <f t="shared" si="3"/>
        <v>64.898147625039897</v>
      </c>
      <c r="I17" s="49">
        <v>342</v>
      </c>
      <c r="J17" s="49">
        <v>4655914</v>
      </c>
    </row>
    <row r="18" spans="1:10" ht="15" customHeight="1" x14ac:dyDescent="0.25">
      <c r="A18" s="9" t="s">
        <v>28</v>
      </c>
      <c r="B18" s="11" t="s">
        <v>29</v>
      </c>
      <c r="C18" s="49">
        <v>1141</v>
      </c>
      <c r="D18" s="49">
        <v>4962867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>
        <v>3</v>
      </c>
      <c r="D19" s="49">
        <v>8000</v>
      </c>
      <c r="E19" s="49"/>
      <c r="F19" s="49"/>
      <c r="G19" s="138">
        <f t="shared" si="2"/>
        <v>0</v>
      </c>
      <c r="H19" s="138">
        <f t="shared" si="3"/>
        <v>0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451</v>
      </c>
      <c r="D20" s="48">
        <v>1116433</v>
      </c>
      <c r="E20" s="48"/>
      <c r="F20" s="48"/>
      <c r="G20" s="138">
        <f t="shared" si="2"/>
        <v>0</v>
      </c>
      <c r="H20" s="138">
        <f t="shared" si="3"/>
        <v>0</v>
      </c>
      <c r="I20" s="48"/>
      <c r="J20" s="48"/>
    </row>
    <row r="21" spans="1:10" ht="15" customHeight="1" x14ac:dyDescent="0.25">
      <c r="A21" s="6" t="s">
        <v>33</v>
      </c>
      <c r="B21" s="7" t="s">
        <v>34</v>
      </c>
      <c r="C21" s="48">
        <v>1111</v>
      </c>
      <c r="D21" s="48">
        <v>297976</v>
      </c>
      <c r="E21" s="48">
        <v>7</v>
      </c>
      <c r="F21" s="48">
        <v>4226</v>
      </c>
      <c r="G21" s="138">
        <f t="shared" si="2"/>
        <v>0.63006300630063006</v>
      </c>
      <c r="H21" s="138">
        <f t="shared" si="3"/>
        <v>1.418235025639649</v>
      </c>
      <c r="I21" s="48">
        <v>169</v>
      </c>
      <c r="J21" s="48">
        <v>75413</v>
      </c>
    </row>
    <row r="22" spans="1:10" ht="15" customHeight="1" x14ac:dyDescent="0.25">
      <c r="A22" s="6" t="s">
        <v>35</v>
      </c>
      <c r="B22" s="7" t="s">
        <v>36</v>
      </c>
      <c r="C22" s="48">
        <v>1532</v>
      </c>
      <c r="D22" s="48">
        <v>3028979</v>
      </c>
      <c r="E22" s="48">
        <v>109</v>
      </c>
      <c r="F22" s="48">
        <v>129388</v>
      </c>
      <c r="G22" s="138">
        <f t="shared" si="2"/>
        <v>7.1148825065274144</v>
      </c>
      <c r="H22" s="138">
        <f t="shared" si="3"/>
        <v>4.2716704209570286</v>
      </c>
      <c r="I22" s="48">
        <v>2964</v>
      </c>
      <c r="J22" s="48">
        <v>3493597</v>
      </c>
    </row>
    <row r="23" spans="1:10" ht="15" customHeight="1" x14ac:dyDescent="0.25">
      <c r="A23" s="6" t="s">
        <v>37</v>
      </c>
      <c r="B23" s="7" t="s">
        <v>38</v>
      </c>
      <c r="C23" s="48">
        <v>347</v>
      </c>
      <c r="D23" s="48">
        <v>99339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625</v>
      </c>
      <c r="D24" s="48">
        <v>228193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1893</v>
      </c>
      <c r="D25" s="48">
        <v>1615923</v>
      </c>
      <c r="E25" s="48">
        <v>15</v>
      </c>
      <c r="F25" s="48">
        <v>6152</v>
      </c>
      <c r="G25" s="138">
        <f t="shared" si="2"/>
        <v>0.79239302694136293</v>
      </c>
      <c r="H25" s="138">
        <f t="shared" si="3"/>
        <v>0.38071120963065691</v>
      </c>
      <c r="I25" s="48">
        <v>129</v>
      </c>
      <c r="J25" s="48">
        <v>21760</v>
      </c>
    </row>
    <row r="26" spans="1:10" ht="15" customHeight="1" x14ac:dyDescent="0.25">
      <c r="A26" s="9"/>
      <c r="B26" s="12" t="s">
        <v>43</v>
      </c>
      <c r="C26" s="49">
        <v>2</v>
      </c>
      <c r="D26" s="49">
        <v>1000</v>
      </c>
      <c r="E26" s="49"/>
      <c r="F26" s="49"/>
      <c r="G26" s="138">
        <f t="shared" si="2"/>
        <v>0</v>
      </c>
      <c r="H26" s="138">
        <f t="shared" si="3"/>
        <v>0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72682</v>
      </c>
      <c r="D27" s="118">
        <f>D8+D14+D20+D21+D22+D23+D24+D25</f>
        <v>39705394</v>
      </c>
      <c r="E27" s="118">
        <f t="shared" ref="E27:F27" si="6">E8+E14+E20+E21+E22+E23+E24+E25</f>
        <v>11828</v>
      </c>
      <c r="F27" s="118">
        <f t="shared" si="6"/>
        <v>16223692</v>
      </c>
      <c r="G27" s="139">
        <f t="shared" si="2"/>
        <v>16.273630334883464</v>
      </c>
      <c r="H27" s="139">
        <f t="shared" si="3"/>
        <v>40.860171290580823</v>
      </c>
      <c r="I27" s="118">
        <f t="shared" ref="I27:J27" si="7">I8+I14+I20+I21+I22+I23+I24+I25</f>
        <v>40345</v>
      </c>
      <c r="J27" s="118">
        <f t="shared" si="7"/>
        <v>35882445</v>
      </c>
    </row>
    <row r="28" spans="1:10" ht="15" customHeight="1" x14ac:dyDescent="0.25">
      <c r="A28" s="9">
        <v>3</v>
      </c>
      <c r="B28" s="16" t="s">
        <v>45</v>
      </c>
      <c r="C28" s="49">
        <v>9934</v>
      </c>
      <c r="D28" s="49">
        <v>3452748</v>
      </c>
      <c r="E28" s="49">
        <v>7929</v>
      </c>
      <c r="F28" s="49">
        <v>1552248</v>
      </c>
      <c r="G28" s="138">
        <f t="shared" si="2"/>
        <v>79.816790819408084</v>
      </c>
      <c r="H28" s="138">
        <f t="shared" si="3"/>
        <v>44.956886514741299</v>
      </c>
      <c r="I28" s="49">
        <v>28057</v>
      </c>
      <c r="J28" s="49">
        <v>6702274</v>
      </c>
    </row>
    <row r="29" spans="1:10" ht="15" customHeight="1" thickBot="1" x14ac:dyDescent="0.3">
      <c r="A29" s="17"/>
      <c r="B29" s="18" t="s">
        <v>46</v>
      </c>
      <c r="C29" s="50">
        <v>1078</v>
      </c>
      <c r="D29" s="50">
        <v>281351</v>
      </c>
      <c r="E29" s="50"/>
      <c r="F29" s="50"/>
      <c r="G29" s="138">
        <f t="shared" si="2"/>
        <v>0</v>
      </c>
      <c r="H29" s="138">
        <f t="shared" si="3"/>
        <v>0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80</v>
      </c>
      <c r="D31" s="45">
        <v>528400</v>
      </c>
      <c r="E31" s="45"/>
      <c r="F31" s="49"/>
      <c r="G31" s="138">
        <f t="shared" ref="G31:G37" si="8">E31/C31*100</f>
        <v>0</v>
      </c>
      <c r="H31" s="138">
        <f t="shared" ref="H31:H37" si="9">F31/D31*100</f>
        <v>0</v>
      </c>
      <c r="I31" s="45"/>
      <c r="J31" s="49"/>
    </row>
    <row r="32" spans="1:10" ht="15" customHeight="1" x14ac:dyDescent="0.25">
      <c r="A32" s="20" t="s">
        <v>50</v>
      </c>
      <c r="B32" s="11" t="s">
        <v>34</v>
      </c>
      <c r="C32" s="45">
        <v>328</v>
      </c>
      <c r="D32" s="45">
        <v>919416</v>
      </c>
      <c r="E32" s="45">
        <v>6</v>
      </c>
      <c r="F32" s="49">
        <v>3725</v>
      </c>
      <c r="G32" s="138">
        <f t="shared" si="8"/>
        <v>1.8292682926829267</v>
      </c>
      <c r="H32" s="138">
        <f t="shared" si="9"/>
        <v>0.40514848556039923</v>
      </c>
      <c r="I32" s="45">
        <v>35</v>
      </c>
      <c r="J32" s="49">
        <v>50490</v>
      </c>
    </row>
    <row r="33" spans="1:10" ht="15" customHeight="1" x14ac:dyDescent="0.25">
      <c r="A33" s="20" t="s">
        <v>51</v>
      </c>
      <c r="B33" s="11" t="s">
        <v>52</v>
      </c>
      <c r="C33" s="45">
        <v>4355</v>
      </c>
      <c r="D33" s="45">
        <v>35743427</v>
      </c>
      <c r="E33" s="45">
        <v>1387</v>
      </c>
      <c r="F33" s="49">
        <v>8553743</v>
      </c>
      <c r="G33" s="138">
        <f t="shared" si="8"/>
        <v>31.84845005740528</v>
      </c>
      <c r="H33" s="138">
        <f t="shared" si="9"/>
        <v>23.93095379466552</v>
      </c>
      <c r="I33" s="45">
        <v>7932</v>
      </c>
      <c r="J33" s="49">
        <v>65928064</v>
      </c>
    </row>
    <row r="34" spans="1:10" ht="15" customHeight="1" x14ac:dyDescent="0.25">
      <c r="A34" s="20" t="s">
        <v>53</v>
      </c>
      <c r="B34" s="11" t="s">
        <v>54</v>
      </c>
      <c r="C34" s="45">
        <v>22303</v>
      </c>
      <c r="D34" s="45">
        <v>3366661</v>
      </c>
      <c r="E34" s="45">
        <v>889</v>
      </c>
      <c r="F34" s="49">
        <v>144599</v>
      </c>
      <c r="G34" s="138">
        <f t="shared" si="8"/>
        <v>3.9860108505582206</v>
      </c>
      <c r="H34" s="138">
        <f t="shared" si="9"/>
        <v>4.2950270312336167</v>
      </c>
      <c r="I34" s="45">
        <v>7267</v>
      </c>
      <c r="J34" s="49">
        <v>1065725</v>
      </c>
    </row>
    <row r="35" spans="1:10" ht="15" customHeight="1" x14ac:dyDescent="0.25">
      <c r="A35" s="20" t="s">
        <v>55</v>
      </c>
      <c r="B35" s="11" t="s">
        <v>42</v>
      </c>
      <c r="C35" s="45">
        <v>62361</v>
      </c>
      <c r="D35" s="45">
        <v>343963789</v>
      </c>
      <c r="E35" s="45">
        <v>31632</v>
      </c>
      <c r="F35" s="49">
        <v>115372087</v>
      </c>
      <c r="G35" s="138">
        <f t="shared" si="8"/>
        <v>50.724010198681867</v>
      </c>
      <c r="H35" s="138">
        <f t="shared" si="9"/>
        <v>33.541928159187712</v>
      </c>
      <c r="I35" s="45">
        <v>69497</v>
      </c>
      <c r="J35" s="49">
        <v>215565930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89427</v>
      </c>
      <c r="D36" s="122">
        <f t="shared" ref="D36:F36" si="10">D31+D32+D33+D34+D35</f>
        <v>384521693</v>
      </c>
      <c r="E36" s="122">
        <f t="shared" si="10"/>
        <v>33914</v>
      </c>
      <c r="F36" s="77">
        <f t="shared" si="10"/>
        <v>124074154</v>
      </c>
      <c r="G36" s="137">
        <f t="shared" si="8"/>
        <v>37.923669585248305</v>
      </c>
      <c r="H36" s="137">
        <f t="shared" si="9"/>
        <v>32.267140257285817</v>
      </c>
      <c r="I36" s="122">
        <f t="shared" ref="I36:J36" si="11">I31+I32+I33+I34+I35</f>
        <v>84731</v>
      </c>
      <c r="J36" s="77">
        <f t="shared" si="11"/>
        <v>282610209</v>
      </c>
    </row>
    <row r="37" spans="1:10" s="5" customFormat="1" ht="15" customHeight="1" thickBot="1" x14ac:dyDescent="0.3">
      <c r="A37" s="128"/>
      <c r="B37" s="129" t="s">
        <v>57</v>
      </c>
      <c r="C37" s="130">
        <f>C27+C36</f>
        <v>162109</v>
      </c>
      <c r="D37" s="130">
        <f t="shared" ref="D37:F37" si="12">D27+D36</f>
        <v>424227087</v>
      </c>
      <c r="E37" s="130">
        <f t="shared" si="12"/>
        <v>45742</v>
      </c>
      <c r="F37" s="131">
        <f t="shared" si="12"/>
        <v>140297846</v>
      </c>
      <c r="G37" s="141">
        <f t="shared" si="8"/>
        <v>28.216817079866015</v>
      </c>
      <c r="H37" s="141">
        <f t="shared" si="9"/>
        <v>33.071402156835873</v>
      </c>
      <c r="I37" s="127">
        <f t="shared" ref="I37:J37" si="13">I27+I36</f>
        <v>125076</v>
      </c>
      <c r="J37" s="124">
        <f t="shared" si="13"/>
        <v>318492654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BX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76" width="9.140625" style="1"/>
    <col min="77" max="234" width="9.140625" style="2"/>
    <col min="235" max="235" width="6.7109375" style="2" bestFit="1" customWidth="1"/>
    <col min="236" max="236" width="74.5703125" style="2" customWidth="1"/>
    <col min="237" max="237" width="12.7109375" style="2" bestFit="1" customWidth="1"/>
    <col min="238" max="238" width="11.28515625" style="2" customWidth="1"/>
    <col min="239" max="239" width="15" style="2" customWidth="1"/>
    <col min="240" max="240" width="13.85546875" style="2" customWidth="1"/>
    <col min="241" max="241" width="12.7109375" style="2" bestFit="1" customWidth="1"/>
    <col min="242" max="242" width="9.7109375" style="2" bestFit="1" customWidth="1"/>
    <col min="243" max="243" width="11.140625" style="2" customWidth="1"/>
    <col min="244" max="244" width="13.140625" style="2" customWidth="1"/>
    <col min="245" max="245" width="12.7109375" style="2" bestFit="1" customWidth="1"/>
    <col min="246" max="246" width="11.5703125" style="2" customWidth="1"/>
    <col min="247" max="247" width="14.7109375" style="2" customWidth="1"/>
    <col min="248" max="248" width="13.7109375" style="2" customWidth="1"/>
    <col min="249" max="249" width="12.7109375" style="2" bestFit="1" customWidth="1"/>
    <col min="250" max="250" width="9.7109375" style="2" bestFit="1" customWidth="1"/>
    <col min="251" max="251" width="11.42578125" style="2" customWidth="1"/>
    <col min="252" max="252" width="11.5703125" style="2" bestFit="1" customWidth="1"/>
    <col min="253" max="490" width="9.140625" style="2"/>
    <col min="491" max="491" width="6.7109375" style="2" bestFit="1" customWidth="1"/>
    <col min="492" max="492" width="74.5703125" style="2" customWidth="1"/>
    <col min="493" max="493" width="12.7109375" style="2" bestFit="1" customWidth="1"/>
    <col min="494" max="494" width="11.28515625" style="2" customWidth="1"/>
    <col min="495" max="495" width="15" style="2" customWidth="1"/>
    <col min="496" max="496" width="13.85546875" style="2" customWidth="1"/>
    <col min="497" max="497" width="12.7109375" style="2" bestFit="1" customWidth="1"/>
    <col min="498" max="498" width="9.7109375" style="2" bestFit="1" customWidth="1"/>
    <col min="499" max="499" width="11.140625" style="2" customWidth="1"/>
    <col min="500" max="500" width="13.140625" style="2" customWidth="1"/>
    <col min="501" max="501" width="12.7109375" style="2" bestFit="1" customWidth="1"/>
    <col min="502" max="502" width="11.5703125" style="2" customWidth="1"/>
    <col min="503" max="503" width="14.7109375" style="2" customWidth="1"/>
    <col min="504" max="504" width="13.7109375" style="2" customWidth="1"/>
    <col min="505" max="505" width="12.7109375" style="2" bestFit="1" customWidth="1"/>
    <col min="506" max="506" width="9.7109375" style="2" bestFit="1" customWidth="1"/>
    <col min="507" max="507" width="11.42578125" style="2" customWidth="1"/>
    <col min="508" max="508" width="11.5703125" style="2" bestFit="1" customWidth="1"/>
    <col min="509" max="746" width="9.140625" style="2"/>
    <col min="747" max="747" width="6.7109375" style="2" bestFit="1" customWidth="1"/>
    <col min="748" max="748" width="74.5703125" style="2" customWidth="1"/>
    <col min="749" max="749" width="12.7109375" style="2" bestFit="1" customWidth="1"/>
    <col min="750" max="750" width="11.28515625" style="2" customWidth="1"/>
    <col min="751" max="751" width="15" style="2" customWidth="1"/>
    <col min="752" max="752" width="13.85546875" style="2" customWidth="1"/>
    <col min="753" max="753" width="12.7109375" style="2" bestFit="1" customWidth="1"/>
    <col min="754" max="754" width="9.7109375" style="2" bestFit="1" customWidth="1"/>
    <col min="755" max="755" width="11.140625" style="2" customWidth="1"/>
    <col min="756" max="756" width="13.140625" style="2" customWidth="1"/>
    <col min="757" max="757" width="12.7109375" style="2" bestFit="1" customWidth="1"/>
    <col min="758" max="758" width="11.5703125" style="2" customWidth="1"/>
    <col min="759" max="759" width="14.7109375" style="2" customWidth="1"/>
    <col min="760" max="760" width="13.7109375" style="2" customWidth="1"/>
    <col min="761" max="761" width="12.7109375" style="2" bestFit="1" customWidth="1"/>
    <col min="762" max="762" width="9.7109375" style="2" bestFit="1" customWidth="1"/>
    <col min="763" max="763" width="11.42578125" style="2" customWidth="1"/>
    <col min="764" max="764" width="11.5703125" style="2" bestFit="1" customWidth="1"/>
    <col min="765" max="1002" width="9.140625" style="2"/>
    <col min="1003" max="1003" width="6.7109375" style="2" bestFit="1" customWidth="1"/>
    <col min="1004" max="1004" width="74.5703125" style="2" customWidth="1"/>
    <col min="1005" max="1005" width="12.7109375" style="2" bestFit="1" customWidth="1"/>
    <col min="1006" max="1006" width="11.28515625" style="2" customWidth="1"/>
    <col min="1007" max="1007" width="15" style="2" customWidth="1"/>
    <col min="1008" max="1008" width="13.85546875" style="2" customWidth="1"/>
    <col min="1009" max="1009" width="12.7109375" style="2" bestFit="1" customWidth="1"/>
    <col min="1010" max="1010" width="9.7109375" style="2" bestFit="1" customWidth="1"/>
    <col min="1011" max="1011" width="11.140625" style="2" customWidth="1"/>
    <col min="1012" max="1012" width="13.140625" style="2" customWidth="1"/>
    <col min="1013" max="1013" width="12.7109375" style="2" bestFit="1" customWidth="1"/>
    <col min="1014" max="1014" width="11.5703125" style="2" customWidth="1"/>
    <col min="1015" max="1015" width="14.7109375" style="2" customWidth="1"/>
    <col min="1016" max="1016" width="13.7109375" style="2" customWidth="1"/>
    <col min="1017" max="1017" width="12.7109375" style="2" bestFit="1" customWidth="1"/>
    <col min="1018" max="1018" width="9.7109375" style="2" bestFit="1" customWidth="1"/>
    <col min="1019" max="1019" width="11.42578125" style="2" customWidth="1"/>
    <col min="1020" max="1020" width="11.5703125" style="2" bestFit="1" customWidth="1"/>
    <col min="1021" max="1258" width="9.140625" style="2"/>
    <col min="1259" max="1259" width="6.7109375" style="2" bestFit="1" customWidth="1"/>
    <col min="1260" max="1260" width="74.5703125" style="2" customWidth="1"/>
    <col min="1261" max="1261" width="12.7109375" style="2" bestFit="1" customWidth="1"/>
    <col min="1262" max="1262" width="11.28515625" style="2" customWidth="1"/>
    <col min="1263" max="1263" width="15" style="2" customWidth="1"/>
    <col min="1264" max="1264" width="13.85546875" style="2" customWidth="1"/>
    <col min="1265" max="1265" width="12.7109375" style="2" bestFit="1" customWidth="1"/>
    <col min="1266" max="1266" width="9.7109375" style="2" bestFit="1" customWidth="1"/>
    <col min="1267" max="1267" width="11.140625" style="2" customWidth="1"/>
    <col min="1268" max="1268" width="13.140625" style="2" customWidth="1"/>
    <col min="1269" max="1269" width="12.7109375" style="2" bestFit="1" customWidth="1"/>
    <col min="1270" max="1270" width="11.5703125" style="2" customWidth="1"/>
    <col min="1271" max="1271" width="14.7109375" style="2" customWidth="1"/>
    <col min="1272" max="1272" width="13.7109375" style="2" customWidth="1"/>
    <col min="1273" max="1273" width="12.7109375" style="2" bestFit="1" customWidth="1"/>
    <col min="1274" max="1274" width="9.7109375" style="2" bestFit="1" customWidth="1"/>
    <col min="1275" max="1275" width="11.42578125" style="2" customWidth="1"/>
    <col min="1276" max="1276" width="11.5703125" style="2" bestFit="1" customWidth="1"/>
    <col min="1277" max="1514" width="9.140625" style="2"/>
    <col min="1515" max="1515" width="6.7109375" style="2" bestFit="1" customWidth="1"/>
    <col min="1516" max="1516" width="74.5703125" style="2" customWidth="1"/>
    <col min="1517" max="1517" width="12.7109375" style="2" bestFit="1" customWidth="1"/>
    <col min="1518" max="1518" width="11.28515625" style="2" customWidth="1"/>
    <col min="1519" max="1519" width="15" style="2" customWidth="1"/>
    <col min="1520" max="1520" width="13.85546875" style="2" customWidth="1"/>
    <col min="1521" max="1521" width="12.7109375" style="2" bestFit="1" customWidth="1"/>
    <col min="1522" max="1522" width="9.7109375" style="2" bestFit="1" customWidth="1"/>
    <col min="1523" max="1523" width="11.140625" style="2" customWidth="1"/>
    <col min="1524" max="1524" width="13.140625" style="2" customWidth="1"/>
    <col min="1525" max="1525" width="12.7109375" style="2" bestFit="1" customWidth="1"/>
    <col min="1526" max="1526" width="11.5703125" style="2" customWidth="1"/>
    <col min="1527" max="1527" width="14.7109375" style="2" customWidth="1"/>
    <col min="1528" max="1528" width="13.7109375" style="2" customWidth="1"/>
    <col min="1529" max="1529" width="12.7109375" style="2" bestFit="1" customWidth="1"/>
    <col min="1530" max="1530" width="9.7109375" style="2" bestFit="1" customWidth="1"/>
    <col min="1531" max="1531" width="11.42578125" style="2" customWidth="1"/>
    <col min="1532" max="1532" width="11.5703125" style="2" bestFit="1" customWidth="1"/>
    <col min="1533" max="1770" width="9.140625" style="2"/>
    <col min="1771" max="1771" width="6.7109375" style="2" bestFit="1" customWidth="1"/>
    <col min="1772" max="1772" width="74.5703125" style="2" customWidth="1"/>
    <col min="1773" max="1773" width="12.7109375" style="2" bestFit="1" customWidth="1"/>
    <col min="1774" max="1774" width="11.28515625" style="2" customWidth="1"/>
    <col min="1775" max="1775" width="15" style="2" customWidth="1"/>
    <col min="1776" max="1776" width="13.85546875" style="2" customWidth="1"/>
    <col min="1777" max="1777" width="12.7109375" style="2" bestFit="1" customWidth="1"/>
    <col min="1778" max="1778" width="9.7109375" style="2" bestFit="1" customWidth="1"/>
    <col min="1779" max="1779" width="11.140625" style="2" customWidth="1"/>
    <col min="1780" max="1780" width="13.140625" style="2" customWidth="1"/>
    <col min="1781" max="1781" width="12.7109375" style="2" bestFit="1" customWidth="1"/>
    <col min="1782" max="1782" width="11.5703125" style="2" customWidth="1"/>
    <col min="1783" max="1783" width="14.7109375" style="2" customWidth="1"/>
    <col min="1784" max="1784" width="13.7109375" style="2" customWidth="1"/>
    <col min="1785" max="1785" width="12.7109375" style="2" bestFit="1" customWidth="1"/>
    <col min="1786" max="1786" width="9.7109375" style="2" bestFit="1" customWidth="1"/>
    <col min="1787" max="1787" width="11.42578125" style="2" customWidth="1"/>
    <col min="1788" max="1788" width="11.5703125" style="2" bestFit="1" customWidth="1"/>
    <col min="1789" max="2026" width="9.140625" style="2"/>
    <col min="2027" max="2027" width="6.7109375" style="2" bestFit="1" customWidth="1"/>
    <col min="2028" max="2028" width="74.5703125" style="2" customWidth="1"/>
    <col min="2029" max="2029" width="12.7109375" style="2" bestFit="1" customWidth="1"/>
    <col min="2030" max="2030" width="11.28515625" style="2" customWidth="1"/>
    <col min="2031" max="2031" width="15" style="2" customWidth="1"/>
    <col min="2032" max="2032" width="13.85546875" style="2" customWidth="1"/>
    <col min="2033" max="2033" width="12.7109375" style="2" bestFit="1" customWidth="1"/>
    <col min="2034" max="2034" width="9.7109375" style="2" bestFit="1" customWidth="1"/>
    <col min="2035" max="2035" width="11.140625" style="2" customWidth="1"/>
    <col min="2036" max="2036" width="13.140625" style="2" customWidth="1"/>
    <col min="2037" max="2037" width="12.7109375" style="2" bestFit="1" customWidth="1"/>
    <col min="2038" max="2038" width="11.5703125" style="2" customWidth="1"/>
    <col min="2039" max="2039" width="14.7109375" style="2" customWidth="1"/>
    <col min="2040" max="2040" width="13.7109375" style="2" customWidth="1"/>
    <col min="2041" max="2041" width="12.7109375" style="2" bestFit="1" customWidth="1"/>
    <col min="2042" max="2042" width="9.7109375" style="2" bestFit="1" customWidth="1"/>
    <col min="2043" max="2043" width="11.42578125" style="2" customWidth="1"/>
    <col min="2044" max="2044" width="11.5703125" style="2" bestFit="1" customWidth="1"/>
    <col min="2045" max="2282" width="9.140625" style="2"/>
    <col min="2283" max="2283" width="6.7109375" style="2" bestFit="1" customWidth="1"/>
    <col min="2284" max="2284" width="74.5703125" style="2" customWidth="1"/>
    <col min="2285" max="2285" width="12.7109375" style="2" bestFit="1" customWidth="1"/>
    <col min="2286" max="2286" width="11.28515625" style="2" customWidth="1"/>
    <col min="2287" max="2287" width="15" style="2" customWidth="1"/>
    <col min="2288" max="2288" width="13.85546875" style="2" customWidth="1"/>
    <col min="2289" max="2289" width="12.7109375" style="2" bestFit="1" customWidth="1"/>
    <col min="2290" max="2290" width="9.7109375" style="2" bestFit="1" customWidth="1"/>
    <col min="2291" max="2291" width="11.140625" style="2" customWidth="1"/>
    <col min="2292" max="2292" width="13.140625" style="2" customWidth="1"/>
    <col min="2293" max="2293" width="12.7109375" style="2" bestFit="1" customWidth="1"/>
    <col min="2294" max="2294" width="11.5703125" style="2" customWidth="1"/>
    <col min="2295" max="2295" width="14.7109375" style="2" customWidth="1"/>
    <col min="2296" max="2296" width="13.7109375" style="2" customWidth="1"/>
    <col min="2297" max="2297" width="12.7109375" style="2" bestFit="1" customWidth="1"/>
    <col min="2298" max="2298" width="9.7109375" style="2" bestFit="1" customWidth="1"/>
    <col min="2299" max="2299" width="11.42578125" style="2" customWidth="1"/>
    <col min="2300" max="2300" width="11.5703125" style="2" bestFit="1" customWidth="1"/>
    <col min="2301" max="2538" width="9.140625" style="2"/>
    <col min="2539" max="2539" width="6.7109375" style="2" bestFit="1" customWidth="1"/>
    <col min="2540" max="2540" width="74.5703125" style="2" customWidth="1"/>
    <col min="2541" max="2541" width="12.7109375" style="2" bestFit="1" customWidth="1"/>
    <col min="2542" max="2542" width="11.28515625" style="2" customWidth="1"/>
    <col min="2543" max="2543" width="15" style="2" customWidth="1"/>
    <col min="2544" max="2544" width="13.85546875" style="2" customWidth="1"/>
    <col min="2545" max="2545" width="12.7109375" style="2" bestFit="1" customWidth="1"/>
    <col min="2546" max="2546" width="9.7109375" style="2" bestFit="1" customWidth="1"/>
    <col min="2547" max="2547" width="11.140625" style="2" customWidth="1"/>
    <col min="2548" max="2548" width="13.140625" style="2" customWidth="1"/>
    <col min="2549" max="2549" width="12.7109375" style="2" bestFit="1" customWidth="1"/>
    <col min="2550" max="2550" width="11.5703125" style="2" customWidth="1"/>
    <col min="2551" max="2551" width="14.7109375" style="2" customWidth="1"/>
    <col min="2552" max="2552" width="13.7109375" style="2" customWidth="1"/>
    <col min="2553" max="2553" width="12.7109375" style="2" bestFit="1" customWidth="1"/>
    <col min="2554" max="2554" width="9.7109375" style="2" bestFit="1" customWidth="1"/>
    <col min="2555" max="2555" width="11.42578125" style="2" customWidth="1"/>
    <col min="2556" max="2556" width="11.5703125" style="2" bestFit="1" customWidth="1"/>
    <col min="2557" max="2794" width="9.140625" style="2"/>
    <col min="2795" max="2795" width="6.7109375" style="2" bestFit="1" customWidth="1"/>
    <col min="2796" max="2796" width="74.5703125" style="2" customWidth="1"/>
    <col min="2797" max="2797" width="12.7109375" style="2" bestFit="1" customWidth="1"/>
    <col min="2798" max="2798" width="11.28515625" style="2" customWidth="1"/>
    <col min="2799" max="2799" width="15" style="2" customWidth="1"/>
    <col min="2800" max="2800" width="13.85546875" style="2" customWidth="1"/>
    <col min="2801" max="2801" width="12.7109375" style="2" bestFit="1" customWidth="1"/>
    <col min="2802" max="2802" width="9.7109375" style="2" bestFit="1" customWidth="1"/>
    <col min="2803" max="2803" width="11.140625" style="2" customWidth="1"/>
    <col min="2804" max="2804" width="13.140625" style="2" customWidth="1"/>
    <col min="2805" max="2805" width="12.7109375" style="2" bestFit="1" customWidth="1"/>
    <col min="2806" max="2806" width="11.5703125" style="2" customWidth="1"/>
    <col min="2807" max="2807" width="14.7109375" style="2" customWidth="1"/>
    <col min="2808" max="2808" width="13.7109375" style="2" customWidth="1"/>
    <col min="2809" max="2809" width="12.7109375" style="2" bestFit="1" customWidth="1"/>
    <col min="2810" max="2810" width="9.7109375" style="2" bestFit="1" customWidth="1"/>
    <col min="2811" max="2811" width="11.42578125" style="2" customWidth="1"/>
    <col min="2812" max="2812" width="11.5703125" style="2" bestFit="1" customWidth="1"/>
    <col min="2813" max="3050" width="9.140625" style="2"/>
    <col min="3051" max="3051" width="6.7109375" style="2" bestFit="1" customWidth="1"/>
    <col min="3052" max="3052" width="74.5703125" style="2" customWidth="1"/>
    <col min="3053" max="3053" width="12.7109375" style="2" bestFit="1" customWidth="1"/>
    <col min="3054" max="3054" width="11.28515625" style="2" customWidth="1"/>
    <col min="3055" max="3055" width="15" style="2" customWidth="1"/>
    <col min="3056" max="3056" width="13.85546875" style="2" customWidth="1"/>
    <col min="3057" max="3057" width="12.7109375" style="2" bestFit="1" customWidth="1"/>
    <col min="3058" max="3058" width="9.7109375" style="2" bestFit="1" customWidth="1"/>
    <col min="3059" max="3059" width="11.140625" style="2" customWidth="1"/>
    <col min="3060" max="3060" width="13.140625" style="2" customWidth="1"/>
    <col min="3061" max="3061" width="12.7109375" style="2" bestFit="1" customWidth="1"/>
    <col min="3062" max="3062" width="11.5703125" style="2" customWidth="1"/>
    <col min="3063" max="3063" width="14.7109375" style="2" customWidth="1"/>
    <col min="3064" max="3064" width="13.7109375" style="2" customWidth="1"/>
    <col min="3065" max="3065" width="12.7109375" style="2" bestFit="1" customWidth="1"/>
    <col min="3066" max="3066" width="9.7109375" style="2" bestFit="1" customWidth="1"/>
    <col min="3067" max="3067" width="11.42578125" style="2" customWidth="1"/>
    <col min="3068" max="3068" width="11.5703125" style="2" bestFit="1" customWidth="1"/>
    <col min="3069" max="3306" width="9.140625" style="2"/>
    <col min="3307" max="3307" width="6.7109375" style="2" bestFit="1" customWidth="1"/>
    <col min="3308" max="3308" width="74.5703125" style="2" customWidth="1"/>
    <col min="3309" max="3309" width="12.7109375" style="2" bestFit="1" customWidth="1"/>
    <col min="3310" max="3310" width="11.28515625" style="2" customWidth="1"/>
    <col min="3311" max="3311" width="15" style="2" customWidth="1"/>
    <col min="3312" max="3312" width="13.85546875" style="2" customWidth="1"/>
    <col min="3313" max="3313" width="12.7109375" style="2" bestFit="1" customWidth="1"/>
    <col min="3314" max="3314" width="9.7109375" style="2" bestFit="1" customWidth="1"/>
    <col min="3315" max="3315" width="11.140625" style="2" customWidth="1"/>
    <col min="3316" max="3316" width="13.140625" style="2" customWidth="1"/>
    <col min="3317" max="3317" width="12.7109375" style="2" bestFit="1" customWidth="1"/>
    <col min="3318" max="3318" width="11.5703125" style="2" customWidth="1"/>
    <col min="3319" max="3319" width="14.7109375" style="2" customWidth="1"/>
    <col min="3320" max="3320" width="13.7109375" style="2" customWidth="1"/>
    <col min="3321" max="3321" width="12.7109375" style="2" bestFit="1" customWidth="1"/>
    <col min="3322" max="3322" width="9.7109375" style="2" bestFit="1" customWidth="1"/>
    <col min="3323" max="3323" width="11.42578125" style="2" customWidth="1"/>
    <col min="3324" max="3324" width="11.5703125" style="2" bestFit="1" customWidth="1"/>
    <col min="3325" max="3562" width="9.140625" style="2"/>
    <col min="3563" max="3563" width="6.7109375" style="2" bestFit="1" customWidth="1"/>
    <col min="3564" max="3564" width="74.5703125" style="2" customWidth="1"/>
    <col min="3565" max="3565" width="12.7109375" style="2" bestFit="1" customWidth="1"/>
    <col min="3566" max="3566" width="11.28515625" style="2" customWidth="1"/>
    <col min="3567" max="3567" width="15" style="2" customWidth="1"/>
    <col min="3568" max="3568" width="13.85546875" style="2" customWidth="1"/>
    <col min="3569" max="3569" width="12.7109375" style="2" bestFit="1" customWidth="1"/>
    <col min="3570" max="3570" width="9.7109375" style="2" bestFit="1" customWidth="1"/>
    <col min="3571" max="3571" width="11.140625" style="2" customWidth="1"/>
    <col min="3572" max="3572" width="13.140625" style="2" customWidth="1"/>
    <col min="3573" max="3573" width="12.7109375" style="2" bestFit="1" customWidth="1"/>
    <col min="3574" max="3574" width="11.5703125" style="2" customWidth="1"/>
    <col min="3575" max="3575" width="14.7109375" style="2" customWidth="1"/>
    <col min="3576" max="3576" width="13.7109375" style="2" customWidth="1"/>
    <col min="3577" max="3577" width="12.7109375" style="2" bestFit="1" customWidth="1"/>
    <col min="3578" max="3578" width="9.7109375" style="2" bestFit="1" customWidth="1"/>
    <col min="3579" max="3579" width="11.42578125" style="2" customWidth="1"/>
    <col min="3580" max="3580" width="11.5703125" style="2" bestFit="1" customWidth="1"/>
    <col min="3581" max="3818" width="9.140625" style="2"/>
    <col min="3819" max="3819" width="6.7109375" style="2" bestFit="1" customWidth="1"/>
    <col min="3820" max="3820" width="74.5703125" style="2" customWidth="1"/>
    <col min="3821" max="3821" width="12.7109375" style="2" bestFit="1" customWidth="1"/>
    <col min="3822" max="3822" width="11.28515625" style="2" customWidth="1"/>
    <col min="3823" max="3823" width="15" style="2" customWidth="1"/>
    <col min="3824" max="3824" width="13.85546875" style="2" customWidth="1"/>
    <col min="3825" max="3825" width="12.7109375" style="2" bestFit="1" customWidth="1"/>
    <col min="3826" max="3826" width="9.7109375" style="2" bestFit="1" customWidth="1"/>
    <col min="3827" max="3827" width="11.140625" style="2" customWidth="1"/>
    <col min="3828" max="3828" width="13.140625" style="2" customWidth="1"/>
    <col min="3829" max="3829" width="12.7109375" style="2" bestFit="1" customWidth="1"/>
    <col min="3830" max="3830" width="11.5703125" style="2" customWidth="1"/>
    <col min="3831" max="3831" width="14.7109375" style="2" customWidth="1"/>
    <col min="3832" max="3832" width="13.7109375" style="2" customWidth="1"/>
    <col min="3833" max="3833" width="12.7109375" style="2" bestFit="1" customWidth="1"/>
    <col min="3834" max="3834" width="9.7109375" style="2" bestFit="1" customWidth="1"/>
    <col min="3835" max="3835" width="11.42578125" style="2" customWidth="1"/>
    <col min="3836" max="3836" width="11.5703125" style="2" bestFit="1" customWidth="1"/>
    <col min="3837" max="4074" width="9.140625" style="2"/>
    <col min="4075" max="4075" width="6.7109375" style="2" bestFit="1" customWidth="1"/>
    <col min="4076" max="4076" width="74.5703125" style="2" customWidth="1"/>
    <col min="4077" max="4077" width="12.7109375" style="2" bestFit="1" customWidth="1"/>
    <col min="4078" max="4078" width="11.28515625" style="2" customWidth="1"/>
    <col min="4079" max="4079" width="15" style="2" customWidth="1"/>
    <col min="4080" max="4080" width="13.85546875" style="2" customWidth="1"/>
    <col min="4081" max="4081" width="12.7109375" style="2" bestFit="1" customWidth="1"/>
    <col min="4082" max="4082" width="9.7109375" style="2" bestFit="1" customWidth="1"/>
    <col min="4083" max="4083" width="11.140625" style="2" customWidth="1"/>
    <col min="4084" max="4084" width="13.140625" style="2" customWidth="1"/>
    <col min="4085" max="4085" width="12.7109375" style="2" bestFit="1" customWidth="1"/>
    <col min="4086" max="4086" width="11.5703125" style="2" customWidth="1"/>
    <col min="4087" max="4087" width="14.7109375" style="2" customWidth="1"/>
    <col min="4088" max="4088" width="13.7109375" style="2" customWidth="1"/>
    <col min="4089" max="4089" width="12.7109375" style="2" bestFit="1" customWidth="1"/>
    <col min="4090" max="4090" width="9.7109375" style="2" bestFit="1" customWidth="1"/>
    <col min="4091" max="4091" width="11.42578125" style="2" customWidth="1"/>
    <col min="4092" max="4092" width="11.5703125" style="2" bestFit="1" customWidth="1"/>
    <col min="4093" max="4330" width="9.140625" style="2"/>
    <col min="4331" max="4331" width="6.7109375" style="2" bestFit="1" customWidth="1"/>
    <col min="4332" max="4332" width="74.5703125" style="2" customWidth="1"/>
    <col min="4333" max="4333" width="12.7109375" style="2" bestFit="1" customWidth="1"/>
    <col min="4334" max="4334" width="11.28515625" style="2" customWidth="1"/>
    <col min="4335" max="4335" width="15" style="2" customWidth="1"/>
    <col min="4336" max="4336" width="13.85546875" style="2" customWidth="1"/>
    <col min="4337" max="4337" width="12.7109375" style="2" bestFit="1" customWidth="1"/>
    <col min="4338" max="4338" width="9.7109375" style="2" bestFit="1" customWidth="1"/>
    <col min="4339" max="4339" width="11.140625" style="2" customWidth="1"/>
    <col min="4340" max="4340" width="13.140625" style="2" customWidth="1"/>
    <col min="4341" max="4341" width="12.7109375" style="2" bestFit="1" customWidth="1"/>
    <col min="4342" max="4342" width="11.5703125" style="2" customWidth="1"/>
    <col min="4343" max="4343" width="14.7109375" style="2" customWidth="1"/>
    <col min="4344" max="4344" width="13.7109375" style="2" customWidth="1"/>
    <col min="4345" max="4345" width="12.7109375" style="2" bestFit="1" customWidth="1"/>
    <col min="4346" max="4346" width="9.7109375" style="2" bestFit="1" customWidth="1"/>
    <col min="4347" max="4347" width="11.42578125" style="2" customWidth="1"/>
    <col min="4348" max="4348" width="11.5703125" style="2" bestFit="1" customWidth="1"/>
    <col min="4349" max="4586" width="9.140625" style="2"/>
    <col min="4587" max="4587" width="6.7109375" style="2" bestFit="1" customWidth="1"/>
    <col min="4588" max="4588" width="74.5703125" style="2" customWidth="1"/>
    <col min="4589" max="4589" width="12.7109375" style="2" bestFit="1" customWidth="1"/>
    <col min="4590" max="4590" width="11.28515625" style="2" customWidth="1"/>
    <col min="4591" max="4591" width="15" style="2" customWidth="1"/>
    <col min="4592" max="4592" width="13.85546875" style="2" customWidth="1"/>
    <col min="4593" max="4593" width="12.7109375" style="2" bestFit="1" customWidth="1"/>
    <col min="4594" max="4594" width="9.7109375" style="2" bestFit="1" customWidth="1"/>
    <col min="4595" max="4595" width="11.140625" style="2" customWidth="1"/>
    <col min="4596" max="4596" width="13.140625" style="2" customWidth="1"/>
    <col min="4597" max="4597" width="12.7109375" style="2" bestFit="1" customWidth="1"/>
    <col min="4598" max="4598" width="11.5703125" style="2" customWidth="1"/>
    <col min="4599" max="4599" width="14.7109375" style="2" customWidth="1"/>
    <col min="4600" max="4600" width="13.7109375" style="2" customWidth="1"/>
    <col min="4601" max="4601" width="12.7109375" style="2" bestFit="1" customWidth="1"/>
    <col min="4602" max="4602" width="9.7109375" style="2" bestFit="1" customWidth="1"/>
    <col min="4603" max="4603" width="11.42578125" style="2" customWidth="1"/>
    <col min="4604" max="4604" width="11.5703125" style="2" bestFit="1" customWidth="1"/>
    <col min="4605" max="4842" width="9.140625" style="2"/>
    <col min="4843" max="4843" width="6.7109375" style="2" bestFit="1" customWidth="1"/>
    <col min="4844" max="4844" width="74.5703125" style="2" customWidth="1"/>
    <col min="4845" max="4845" width="12.7109375" style="2" bestFit="1" customWidth="1"/>
    <col min="4846" max="4846" width="11.28515625" style="2" customWidth="1"/>
    <col min="4847" max="4847" width="15" style="2" customWidth="1"/>
    <col min="4848" max="4848" width="13.85546875" style="2" customWidth="1"/>
    <col min="4849" max="4849" width="12.7109375" style="2" bestFit="1" customWidth="1"/>
    <col min="4850" max="4850" width="9.7109375" style="2" bestFit="1" customWidth="1"/>
    <col min="4851" max="4851" width="11.140625" style="2" customWidth="1"/>
    <col min="4852" max="4852" width="13.140625" style="2" customWidth="1"/>
    <col min="4853" max="4853" width="12.7109375" style="2" bestFit="1" customWidth="1"/>
    <col min="4854" max="4854" width="11.5703125" style="2" customWidth="1"/>
    <col min="4855" max="4855" width="14.7109375" style="2" customWidth="1"/>
    <col min="4856" max="4856" width="13.7109375" style="2" customWidth="1"/>
    <col min="4857" max="4857" width="12.7109375" style="2" bestFit="1" customWidth="1"/>
    <col min="4858" max="4858" width="9.7109375" style="2" bestFit="1" customWidth="1"/>
    <col min="4859" max="4859" width="11.42578125" style="2" customWidth="1"/>
    <col min="4860" max="4860" width="11.5703125" style="2" bestFit="1" customWidth="1"/>
    <col min="4861" max="5098" width="9.140625" style="2"/>
    <col min="5099" max="5099" width="6.7109375" style="2" bestFit="1" customWidth="1"/>
    <col min="5100" max="5100" width="74.5703125" style="2" customWidth="1"/>
    <col min="5101" max="5101" width="12.7109375" style="2" bestFit="1" customWidth="1"/>
    <col min="5102" max="5102" width="11.28515625" style="2" customWidth="1"/>
    <col min="5103" max="5103" width="15" style="2" customWidth="1"/>
    <col min="5104" max="5104" width="13.85546875" style="2" customWidth="1"/>
    <col min="5105" max="5105" width="12.7109375" style="2" bestFit="1" customWidth="1"/>
    <col min="5106" max="5106" width="9.7109375" style="2" bestFit="1" customWidth="1"/>
    <col min="5107" max="5107" width="11.140625" style="2" customWidth="1"/>
    <col min="5108" max="5108" width="13.140625" style="2" customWidth="1"/>
    <col min="5109" max="5109" width="12.7109375" style="2" bestFit="1" customWidth="1"/>
    <col min="5110" max="5110" width="11.5703125" style="2" customWidth="1"/>
    <col min="5111" max="5111" width="14.7109375" style="2" customWidth="1"/>
    <col min="5112" max="5112" width="13.7109375" style="2" customWidth="1"/>
    <col min="5113" max="5113" width="12.7109375" style="2" bestFit="1" customWidth="1"/>
    <col min="5114" max="5114" width="9.7109375" style="2" bestFit="1" customWidth="1"/>
    <col min="5115" max="5115" width="11.42578125" style="2" customWidth="1"/>
    <col min="5116" max="5116" width="11.5703125" style="2" bestFit="1" customWidth="1"/>
    <col min="5117" max="5354" width="9.140625" style="2"/>
    <col min="5355" max="5355" width="6.7109375" style="2" bestFit="1" customWidth="1"/>
    <col min="5356" max="5356" width="74.5703125" style="2" customWidth="1"/>
    <col min="5357" max="5357" width="12.7109375" style="2" bestFit="1" customWidth="1"/>
    <col min="5358" max="5358" width="11.28515625" style="2" customWidth="1"/>
    <col min="5359" max="5359" width="15" style="2" customWidth="1"/>
    <col min="5360" max="5360" width="13.85546875" style="2" customWidth="1"/>
    <col min="5361" max="5361" width="12.7109375" style="2" bestFit="1" customWidth="1"/>
    <col min="5362" max="5362" width="9.7109375" style="2" bestFit="1" customWidth="1"/>
    <col min="5363" max="5363" width="11.140625" style="2" customWidth="1"/>
    <col min="5364" max="5364" width="13.140625" style="2" customWidth="1"/>
    <col min="5365" max="5365" width="12.7109375" style="2" bestFit="1" customWidth="1"/>
    <col min="5366" max="5366" width="11.5703125" style="2" customWidth="1"/>
    <col min="5367" max="5367" width="14.7109375" style="2" customWidth="1"/>
    <col min="5368" max="5368" width="13.7109375" style="2" customWidth="1"/>
    <col min="5369" max="5369" width="12.7109375" style="2" bestFit="1" customWidth="1"/>
    <col min="5370" max="5370" width="9.7109375" style="2" bestFit="1" customWidth="1"/>
    <col min="5371" max="5371" width="11.42578125" style="2" customWidth="1"/>
    <col min="5372" max="5372" width="11.5703125" style="2" bestFit="1" customWidth="1"/>
    <col min="5373" max="5610" width="9.140625" style="2"/>
    <col min="5611" max="5611" width="6.7109375" style="2" bestFit="1" customWidth="1"/>
    <col min="5612" max="5612" width="74.5703125" style="2" customWidth="1"/>
    <col min="5613" max="5613" width="12.7109375" style="2" bestFit="1" customWidth="1"/>
    <col min="5614" max="5614" width="11.28515625" style="2" customWidth="1"/>
    <col min="5615" max="5615" width="15" style="2" customWidth="1"/>
    <col min="5616" max="5616" width="13.85546875" style="2" customWidth="1"/>
    <col min="5617" max="5617" width="12.7109375" style="2" bestFit="1" customWidth="1"/>
    <col min="5618" max="5618" width="9.7109375" style="2" bestFit="1" customWidth="1"/>
    <col min="5619" max="5619" width="11.140625" style="2" customWidth="1"/>
    <col min="5620" max="5620" width="13.140625" style="2" customWidth="1"/>
    <col min="5621" max="5621" width="12.7109375" style="2" bestFit="1" customWidth="1"/>
    <col min="5622" max="5622" width="11.5703125" style="2" customWidth="1"/>
    <col min="5623" max="5623" width="14.7109375" style="2" customWidth="1"/>
    <col min="5624" max="5624" width="13.7109375" style="2" customWidth="1"/>
    <col min="5625" max="5625" width="12.7109375" style="2" bestFit="1" customWidth="1"/>
    <col min="5626" max="5626" width="9.7109375" style="2" bestFit="1" customWidth="1"/>
    <col min="5627" max="5627" width="11.42578125" style="2" customWidth="1"/>
    <col min="5628" max="5628" width="11.5703125" style="2" bestFit="1" customWidth="1"/>
    <col min="5629" max="5866" width="9.140625" style="2"/>
    <col min="5867" max="5867" width="6.7109375" style="2" bestFit="1" customWidth="1"/>
    <col min="5868" max="5868" width="74.5703125" style="2" customWidth="1"/>
    <col min="5869" max="5869" width="12.7109375" style="2" bestFit="1" customWidth="1"/>
    <col min="5870" max="5870" width="11.28515625" style="2" customWidth="1"/>
    <col min="5871" max="5871" width="15" style="2" customWidth="1"/>
    <col min="5872" max="5872" width="13.85546875" style="2" customWidth="1"/>
    <col min="5873" max="5873" width="12.7109375" style="2" bestFit="1" customWidth="1"/>
    <col min="5874" max="5874" width="9.7109375" style="2" bestFit="1" customWidth="1"/>
    <col min="5875" max="5875" width="11.140625" style="2" customWidth="1"/>
    <col min="5876" max="5876" width="13.140625" style="2" customWidth="1"/>
    <col min="5877" max="5877" width="12.7109375" style="2" bestFit="1" customWidth="1"/>
    <col min="5878" max="5878" width="11.5703125" style="2" customWidth="1"/>
    <col min="5879" max="5879" width="14.7109375" style="2" customWidth="1"/>
    <col min="5880" max="5880" width="13.7109375" style="2" customWidth="1"/>
    <col min="5881" max="5881" width="12.7109375" style="2" bestFit="1" customWidth="1"/>
    <col min="5882" max="5882" width="9.7109375" style="2" bestFit="1" customWidth="1"/>
    <col min="5883" max="5883" width="11.42578125" style="2" customWidth="1"/>
    <col min="5884" max="5884" width="11.5703125" style="2" bestFit="1" customWidth="1"/>
    <col min="5885" max="6122" width="9.140625" style="2"/>
    <col min="6123" max="6123" width="6.7109375" style="2" bestFit="1" customWidth="1"/>
    <col min="6124" max="6124" width="74.5703125" style="2" customWidth="1"/>
    <col min="6125" max="6125" width="12.7109375" style="2" bestFit="1" customWidth="1"/>
    <col min="6126" max="6126" width="11.28515625" style="2" customWidth="1"/>
    <col min="6127" max="6127" width="15" style="2" customWidth="1"/>
    <col min="6128" max="6128" width="13.85546875" style="2" customWidth="1"/>
    <col min="6129" max="6129" width="12.7109375" style="2" bestFit="1" customWidth="1"/>
    <col min="6130" max="6130" width="9.7109375" style="2" bestFit="1" customWidth="1"/>
    <col min="6131" max="6131" width="11.140625" style="2" customWidth="1"/>
    <col min="6132" max="6132" width="13.140625" style="2" customWidth="1"/>
    <col min="6133" max="6133" width="12.7109375" style="2" bestFit="1" customWidth="1"/>
    <col min="6134" max="6134" width="11.5703125" style="2" customWidth="1"/>
    <col min="6135" max="6135" width="14.7109375" style="2" customWidth="1"/>
    <col min="6136" max="6136" width="13.7109375" style="2" customWidth="1"/>
    <col min="6137" max="6137" width="12.7109375" style="2" bestFit="1" customWidth="1"/>
    <col min="6138" max="6138" width="9.7109375" style="2" bestFit="1" customWidth="1"/>
    <col min="6139" max="6139" width="11.42578125" style="2" customWidth="1"/>
    <col min="6140" max="6140" width="11.5703125" style="2" bestFit="1" customWidth="1"/>
    <col min="6141" max="6378" width="9.140625" style="2"/>
    <col min="6379" max="6379" width="6.7109375" style="2" bestFit="1" customWidth="1"/>
    <col min="6380" max="6380" width="74.5703125" style="2" customWidth="1"/>
    <col min="6381" max="6381" width="12.7109375" style="2" bestFit="1" customWidth="1"/>
    <col min="6382" max="6382" width="11.28515625" style="2" customWidth="1"/>
    <col min="6383" max="6383" width="15" style="2" customWidth="1"/>
    <col min="6384" max="6384" width="13.85546875" style="2" customWidth="1"/>
    <col min="6385" max="6385" width="12.7109375" style="2" bestFit="1" customWidth="1"/>
    <col min="6386" max="6386" width="9.7109375" style="2" bestFit="1" customWidth="1"/>
    <col min="6387" max="6387" width="11.140625" style="2" customWidth="1"/>
    <col min="6388" max="6388" width="13.140625" style="2" customWidth="1"/>
    <col min="6389" max="6389" width="12.7109375" style="2" bestFit="1" customWidth="1"/>
    <col min="6390" max="6390" width="11.5703125" style="2" customWidth="1"/>
    <col min="6391" max="6391" width="14.7109375" style="2" customWidth="1"/>
    <col min="6392" max="6392" width="13.7109375" style="2" customWidth="1"/>
    <col min="6393" max="6393" width="12.7109375" style="2" bestFit="1" customWidth="1"/>
    <col min="6394" max="6394" width="9.7109375" style="2" bestFit="1" customWidth="1"/>
    <col min="6395" max="6395" width="11.42578125" style="2" customWidth="1"/>
    <col min="6396" max="6396" width="11.5703125" style="2" bestFit="1" customWidth="1"/>
    <col min="6397" max="6634" width="9.140625" style="2"/>
    <col min="6635" max="6635" width="6.7109375" style="2" bestFit="1" customWidth="1"/>
    <col min="6636" max="6636" width="74.5703125" style="2" customWidth="1"/>
    <col min="6637" max="6637" width="12.7109375" style="2" bestFit="1" customWidth="1"/>
    <col min="6638" max="6638" width="11.28515625" style="2" customWidth="1"/>
    <col min="6639" max="6639" width="15" style="2" customWidth="1"/>
    <col min="6640" max="6640" width="13.85546875" style="2" customWidth="1"/>
    <col min="6641" max="6641" width="12.7109375" style="2" bestFit="1" customWidth="1"/>
    <col min="6642" max="6642" width="9.7109375" style="2" bestFit="1" customWidth="1"/>
    <col min="6643" max="6643" width="11.140625" style="2" customWidth="1"/>
    <col min="6644" max="6644" width="13.140625" style="2" customWidth="1"/>
    <col min="6645" max="6645" width="12.7109375" style="2" bestFit="1" customWidth="1"/>
    <col min="6646" max="6646" width="11.5703125" style="2" customWidth="1"/>
    <col min="6647" max="6647" width="14.7109375" style="2" customWidth="1"/>
    <col min="6648" max="6648" width="13.7109375" style="2" customWidth="1"/>
    <col min="6649" max="6649" width="12.7109375" style="2" bestFit="1" customWidth="1"/>
    <col min="6650" max="6650" width="9.7109375" style="2" bestFit="1" customWidth="1"/>
    <col min="6651" max="6651" width="11.42578125" style="2" customWidth="1"/>
    <col min="6652" max="6652" width="11.5703125" style="2" bestFit="1" customWidth="1"/>
    <col min="6653" max="6890" width="9.140625" style="2"/>
    <col min="6891" max="6891" width="6.7109375" style="2" bestFit="1" customWidth="1"/>
    <col min="6892" max="6892" width="74.5703125" style="2" customWidth="1"/>
    <col min="6893" max="6893" width="12.7109375" style="2" bestFit="1" customWidth="1"/>
    <col min="6894" max="6894" width="11.28515625" style="2" customWidth="1"/>
    <col min="6895" max="6895" width="15" style="2" customWidth="1"/>
    <col min="6896" max="6896" width="13.85546875" style="2" customWidth="1"/>
    <col min="6897" max="6897" width="12.7109375" style="2" bestFit="1" customWidth="1"/>
    <col min="6898" max="6898" width="9.7109375" style="2" bestFit="1" customWidth="1"/>
    <col min="6899" max="6899" width="11.140625" style="2" customWidth="1"/>
    <col min="6900" max="6900" width="13.140625" style="2" customWidth="1"/>
    <col min="6901" max="6901" width="12.7109375" style="2" bestFit="1" customWidth="1"/>
    <col min="6902" max="6902" width="11.5703125" style="2" customWidth="1"/>
    <col min="6903" max="6903" width="14.7109375" style="2" customWidth="1"/>
    <col min="6904" max="6904" width="13.7109375" style="2" customWidth="1"/>
    <col min="6905" max="6905" width="12.7109375" style="2" bestFit="1" customWidth="1"/>
    <col min="6906" max="6906" width="9.7109375" style="2" bestFit="1" customWidth="1"/>
    <col min="6907" max="6907" width="11.42578125" style="2" customWidth="1"/>
    <col min="6908" max="6908" width="11.5703125" style="2" bestFit="1" customWidth="1"/>
    <col min="6909" max="7146" width="9.140625" style="2"/>
    <col min="7147" max="7147" width="6.7109375" style="2" bestFit="1" customWidth="1"/>
    <col min="7148" max="7148" width="74.5703125" style="2" customWidth="1"/>
    <col min="7149" max="7149" width="12.7109375" style="2" bestFit="1" customWidth="1"/>
    <col min="7150" max="7150" width="11.28515625" style="2" customWidth="1"/>
    <col min="7151" max="7151" width="15" style="2" customWidth="1"/>
    <col min="7152" max="7152" width="13.85546875" style="2" customWidth="1"/>
    <col min="7153" max="7153" width="12.7109375" style="2" bestFit="1" customWidth="1"/>
    <col min="7154" max="7154" width="9.7109375" style="2" bestFit="1" customWidth="1"/>
    <col min="7155" max="7155" width="11.140625" style="2" customWidth="1"/>
    <col min="7156" max="7156" width="13.140625" style="2" customWidth="1"/>
    <col min="7157" max="7157" width="12.7109375" style="2" bestFit="1" customWidth="1"/>
    <col min="7158" max="7158" width="11.5703125" style="2" customWidth="1"/>
    <col min="7159" max="7159" width="14.7109375" style="2" customWidth="1"/>
    <col min="7160" max="7160" width="13.7109375" style="2" customWidth="1"/>
    <col min="7161" max="7161" width="12.7109375" style="2" bestFit="1" customWidth="1"/>
    <col min="7162" max="7162" width="9.7109375" style="2" bestFit="1" customWidth="1"/>
    <col min="7163" max="7163" width="11.42578125" style="2" customWidth="1"/>
    <col min="7164" max="7164" width="11.5703125" style="2" bestFit="1" customWidth="1"/>
    <col min="7165" max="7402" width="9.140625" style="2"/>
    <col min="7403" max="7403" width="6.7109375" style="2" bestFit="1" customWidth="1"/>
    <col min="7404" max="7404" width="74.5703125" style="2" customWidth="1"/>
    <col min="7405" max="7405" width="12.7109375" style="2" bestFit="1" customWidth="1"/>
    <col min="7406" max="7406" width="11.28515625" style="2" customWidth="1"/>
    <col min="7407" max="7407" width="15" style="2" customWidth="1"/>
    <col min="7408" max="7408" width="13.85546875" style="2" customWidth="1"/>
    <col min="7409" max="7409" width="12.7109375" style="2" bestFit="1" customWidth="1"/>
    <col min="7410" max="7410" width="9.7109375" style="2" bestFit="1" customWidth="1"/>
    <col min="7411" max="7411" width="11.140625" style="2" customWidth="1"/>
    <col min="7412" max="7412" width="13.140625" style="2" customWidth="1"/>
    <col min="7413" max="7413" width="12.7109375" style="2" bestFit="1" customWidth="1"/>
    <col min="7414" max="7414" width="11.5703125" style="2" customWidth="1"/>
    <col min="7415" max="7415" width="14.7109375" style="2" customWidth="1"/>
    <col min="7416" max="7416" width="13.7109375" style="2" customWidth="1"/>
    <col min="7417" max="7417" width="12.7109375" style="2" bestFit="1" customWidth="1"/>
    <col min="7418" max="7418" width="9.7109375" style="2" bestFit="1" customWidth="1"/>
    <col min="7419" max="7419" width="11.42578125" style="2" customWidth="1"/>
    <col min="7420" max="7420" width="11.5703125" style="2" bestFit="1" customWidth="1"/>
    <col min="7421" max="7658" width="9.140625" style="2"/>
    <col min="7659" max="7659" width="6.7109375" style="2" bestFit="1" customWidth="1"/>
    <col min="7660" max="7660" width="74.5703125" style="2" customWidth="1"/>
    <col min="7661" max="7661" width="12.7109375" style="2" bestFit="1" customWidth="1"/>
    <col min="7662" max="7662" width="11.28515625" style="2" customWidth="1"/>
    <col min="7663" max="7663" width="15" style="2" customWidth="1"/>
    <col min="7664" max="7664" width="13.85546875" style="2" customWidth="1"/>
    <col min="7665" max="7665" width="12.7109375" style="2" bestFit="1" customWidth="1"/>
    <col min="7666" max="7666" width="9.7109375" style="2" bestFit="1" customWidth="1"/>
    <col min="7667" max="7667" width="11.140625" style="2" customWidth="1"/>
    <col min="7668" max="7668" width="13.140625" style="2" customWidth="1"/>
    <col min="7669" max="7669" width="12.7109375" style="2" bestFit="1" customWidth="1"/>
    <col min="7670" max="7670" width="11.5703125" style="2" customWidth="1"/>
    <col min="7671" max="7671" width="14.7109375" style="2" customWidth="1"/>
    <col min="7672" max="7672" width="13.7109375" style="2" customWidth="1"/>
    <col min="7673" max="7673" width="12.7109375" style="2" bestFit="1" customWidth="1"/>
    <col min="7674" max="7674" width="9.7109375" style="2" bestFit="1" customWidth="1"/>
    <col min="7675" max="7675" width="11.42578125" style="2" customWidth="1"/>
    <col min="7676" max="7676" width="11.5703125" style="2" bestFit="1" customWidth="1"/>
    <col min="7677" max="7914" width="9.140625" style="2"/>
    <col min="7915" max="7915" width="6.7109375" style="2" bestFit="1" customWidth="1"/>
    <col min="7916" max="7916" width="74.5703125" style="2" customWidth="1"/>
    <col min="7917" max="7917" width="12.7109375" style="2" bestFit="1" customWidth="1"/>
    <col min="7918" max="7918" width="11.28515625" style="2" customWidth="1"/>
    <col min="7919" max="7919" width="15" style="2" customWidth="1"/>
    <col min="7920" max="7920" width="13.85546875" style="2" customWidth="1"/>
    <col min="7921" max="7921" width="12.7109375" style="2" bestFit="1" customWidth="1"/>
    <col min="7922" max="7922" width="9.7109375" style="2" bestFit="1" customWidth="1"/>
    <col min="7923" max="7923" width="11.140625" style="2" customWidth="1"/>
    <col min="7924" max="7924" width="13.140625" style="2" customWidth="1"/>
    <col min="7925" max="7925" width="12.7109375" style="2" bestFit="1" customWidth="1"/>
    <col min="7926" max="7926" width="11.5703125" style="2" customWidth="1"/>
    <col min="7927" max="7927" width="14.7109375" style="2" customWidth="1"/>
    <col min="7928" max="7928" width="13.7109375" style="2" customWidth="1"/>
    <col min="7929" max="7929" width="12.7109375" style="2" bestFit="1" customWidth="1"/>
    <col min="7930" max="7930" width="9.7109375" style="2" bestFit="1" customWidth="1"/>
    <col min="7931" max="7931" width="11.42578125" style="2" customWidth="1"/>
    <col min="7932" max="7932" width="11.5703125" style="2" bestFit="1" customWidth="1"/>
    <col min="7933" max="8170" width="9.140625" style="2"/>
    <col min="8171" max="8171" width="6.7109375" style="2" bestFit="1" customWidth="1"/>
    <col min="8172" max="8172" width="74.5703125" style="2" customWidth="1"/>
    <col min="8173" max="8173" width="12.7109375" style="2" bestFit="1" customWidth="1"/>
    <col min="8174" max="8174" width="11.28515625" style="2" customWidth="1"/>
    <col min="8175" max="8175" width="15" style="2" customWidth="1"/>
    <col min="8176" max="8176" width="13.85546875" style="2" customWidth="1"/>
    <col min="8177" max="8177" width="12.7109375" style="2" bestFit="1" customWidth="1"/>
    <col min="8178" max="8178" width="9.7109375" style="2" bestFit="1" customWidth="1"/>
    <col min="8179" max="8179" width="11.140625" style="2" customWidth="1"/>
    <col min="8180" max="8180" width="13.140625" style="2" customWidth="1"/>
    <col min="8181" max="8181" width="12.7109375" style="2" bestFit="1" customWidth="1"/>
    <col min="8182" max="8182" width="11.5703125" style="2" customWidth="1"/>
    <col min="8183" max="8183" width="14.7109375" style="2" customWidth="1"/>
    <col min="8184" max="8184" width="13.7109375" style="2" customWidth="1"/>
    <col min="8185" max="8185" width="12.7109375" style="2" bestFit="1" customWidth="1"/>
    <col min="8186" max="8186" width="9.7109375" style="2" bestFit="1" customWidth="1"/>
    <col min="8187" max="8187" width="11.42578125" style="2" customWidth="1"/>
    <col min="8188" max="8188" width="11.5703125" style="2" bestFit="1" customWidth="1"/>
    <col min="8189" max="8426" width="9.140625" style="2"/>
    <col min="8427" max="8427" width="6.7109375" style="2" bestFit="1" customWidth="1"/>
    <col min="8428" max="8428" width="74.5703125" style="2" customWidth="1"/>
    <col min="8429" max="8429" width="12.7109375" style="2" bestFit="1" customWidth="1"/>
    <col min="8430" max="8430" width="11.28515625" style="2" customWidth="1"/>
    <col min="8431" max="8431" width="15" style="2" customWidth="1"/>
    <col min="8432" max="8432" width="13.85546875" style="2" customWidth="1"/>
    <col min="8433" max="8433" width="12.7109375" style="2" bestFit="1" customWidth="1"/>
    <col min="8434" max="8434" width="9.7109375" style="2" bestFit="1" customWidth="1"/>
    <col min="8435" max="8435" width="11.140625" style="2" customWidth="1"/>
    <col min="8436" max="8436" width="13.140625" style="2" customWidth="1"/>
    <col min="8437" max="8437" width="12.7109375" style="2" bestFit="1" customWidth="1"/>
    <col min="8438" max="8438" width="11.5703125" style="2" customWidth="1"/>
    <col min="8439" max="8439" width="14.7109375" style="2" customWidth="1"/>
    <col min="8440" max="8440" width="13.7109375" style="2" customWidth="1"/>
    <col min="8441" max="8441" width="12.7109375" style="2" bestFit="1" customWidth="1"/>
    <col min="8442" max="8442" width="9.7109375" style="2" bestFit="1" customWidth="1"/>
    <col min="8443" max="8443" width="11.42578125" style="2" customWidth="1"/>
    <col min="8444" max="8444" width="11.5703125" style="2" bestFit="1" customWidth="1"/>
    <col min="8445" max="8682" width="9.140625" style="2"/>
    <col min="8683" max="8683" width="6.7109375" style="2" bestFit="1" customWidth="1"/>
    <col min="8684" max="8684" width="74.5703125" style="2" customWidth="1"/>
    <col min="8685" max="8685" width="12.7109375" style="2" bestFit="1" customWidth="1"/>
    <col min="8686" max="8686" width="11.28515625" style="2" customWidth="1"/>
    <col min="8687" max="8687" width="15" style="2" customWidth="1"/>
    <col min="8688" max="8688" width="13.85546875" style="2" customWidth="1"/>
    <col min="8689" max="8689" width="12.7109375" style="2" bestFit="1" customWidth="1"/>
    <col min="8690" max="8690" width="9.7109375" style="2" bestFit="1" customWidth="1"/>
    <col min="8691" max="8691" width="11.140625" style="2" customWidth="1"/>
    <col min="8692" max="8692" width="13.140625" style="2" customWidth="1"/>
    <col min="8693" max="8693" width="12.7109375" style="2" bestFit="1" customWidth="1"/>
    <col min="8694" max="8694" width="11.5703125" style="2" customWidth="1"/>
    <col min="8695" max="8695" width="14.7109375" style="2" customWidth="1"/>
    <col min="8696" max="8696" width="13.7109375" style="2" customWidth="1"/>
    <col min="8697" max="8697" width="12.7109375" style="2" bestFit="1" customWidth="1"/>
    <col min="8698" max="8698" width="9.7109375" style="2" bestFit="1" customWidth="1"/>
    <col min="8699" max="8699" width="11.42578125" style="2" customWidth="1"/>
    <col min="8700" max="8700" width="11.5703125" style="2" bestFit="1" customWidth="1"/>
    <col min="8701" max="8938" width="9.140625" style="2"/>
    <col min="8939" max="8939" width="6.7109375" style="2" bestFit="1" customWidth="1"/>
    <col min="8940" max="8940" width="74.5703125" style="2" customWidth="1"/>
    <col min="8941" max="8941" width="12.7109375" style="2" bestFit="1" customWidth="1"/>
    <col min="8942" max="8942" width="11.28515625" style="2" customWidth="1"/>
    <col min="8943" max="8943" width="15" style="2" customWidth="1"/>
    <col min="8944" max="8944" width="13.85546875" style="2" customWidth="1"/>
    <col min="8945" max="8945" width="12.7109375" style="2" bestFit="1" customWidth="1"/>
    <col min="8946" max="8946" width="9.7109375" style="2" bestFit="1" customWidth="1"/>
    <col min="8947" max="8947" width="11.140625" style="2" customWidth="1"/>
    <col min="8948" max="8948" width="13.140625" style="2" customWidth="1"/>
    <col min="8949" max="8949" width="12.7109375" style="2" bestFit="1" customWidth="1"/>
    <col min="8950" max="8950" width="11.5703125" style="2" customWidth="1"/>
    <col min="8951" max="8951" width="14.7109375" style="2" customWidth="1"/>
    <col min="8952" max="8952" width="13.7109375" style="2" customWidth="1"/>
    <col min="8953" max="8953" width="12.7109375" style="2" bestFit="1" customWidth="1"/>
    <col min="8954" max="8954" width="9.7109375" style="2" bestFit="1" customWidth="1"/>
    <col min="8955" max="8955" width="11.42578125" style="2" customWidth="1"/>
    <col min="8956" max="8956" width="11.5703125" style="2" bestFit="1" customWidth="1"/>
    <col min="8957" max="9194" width="9.140625" style="2"/>
    <col min="9195" max="9195" width="6.7109375" style="2" bestFit="1" customWidth="1"/>
    <col min="9196" max="9196" width="74.5703125" style="2" customWidth="1"/>
    <col min="9197" max="9197" width="12.7109375" style="2" bestFit="1" customWidth="1"/>
    <col min="9198" max="9198" width="11.28515625" style="2" customWidth="1"/>
    <col min="9199" max="9199" width="15" style="2" customWidth="1"/>
    <col min="9200" max="9200" width="13.85546875" style="2" customWidth="1"/>
    <col min="9201" max="9201" width="12.7109375" style="2" bestFit="1" customWidth="1"/>
    <col min="9202" max="9202" width="9.7109375" style="2" bestFit="1" customWidth="1"/>
    <col min="9203" max="9203" width="11.140625" style="2" customWidth="1"/>
    <col min="9204" max="9204" width="13.140625" style="2" customWidth="1"/>
    <col min="9205" max="9205" width="12.7109375" style="2" bestFit="1" customWidth="1"/>
    <col min="9206" max="9206" width="11.5703125" style="2" customWidth="1"/>
    <col min="9207" max="9207" width="14.7109375" style="2" customWidth="1"/>
    <col min="9208" max="9208" width="13.7109375" style="2" customWidth="1"/>
    <col min="9209" max="9209" width="12.7109375" style="2" bestFit="1" customWidth="1"/>
    <col min="9210" max="9210" width="9.7109375" style="2" bestFit="1" customWidth="1"/>
    <col min="9211" max="9211" width="11.42578125" style="2" customWidth="1"/>
    <col min="9212" max="9212" width="11.5703125" style="2" bestFit="1" customWidth="1"/>
    <col min="9213" max="9450" width="9.140625" style="2"/>
    <col min="9451" max="9451" width="6.7109375" style="2" bestFit="1" customWidth="1"/>
    <col min="9452" max="9452" width="74.5703125" style="2" customWidth="1"/>
    <col min="9453" max="9453" width="12.7109375" style="2" bestFit="1" customWidth="1"/>
    <col min="9454" max="9454" width="11.28515625" style="2" customWidth="1"/>
    <col min="9455" max="9455" width="15" style="2" customWidth="1"/>
    <col min="9456" max="9456" width="13.85546875" style="2" customWidth="1"/>
    <col min="9457" max="9457" width="12.7109375" style="2" bestFit="1" customWidth="1"/>
    <col min="9458" max="9458" width="9.7109375" style="2" bestFit="1" customWidth="1"/>
    <col min="9459" max="9459" width="11.140625" style="2" customWidth="1"/>
    <col min="9460" max="9460" width="13.140625" style="2" customWidth="1"/>
    <col min="9461" max="9461" width="12.7109375" style="2" bestFit="1" customWidth="1"/>
    <col min="9462" max="9462" width="11.5703125" style="2" customWidth="1"/>
    <col min="9463" max="9463" width="14.7109375" style="2" customWidth="1"/>
    <col min="9464" max="9464" width="13.7109375" style="2" customWidth="1"/>
    <col min="9465" max="9465" width="12.7109375" style="2" bestFit="1" customWidth="1"/>
    <col min="9466" max="9466" width="9.7109375" style="2" bestFit="1" customWidth="1"/>
    <col min="9467" max="9467" width="11.42578125" style="2" customWidth="1"/>
    <col min="9468" max="9468" width="11.5703125" style="2" bestFit="1" customWidth="1"/>
    <col min="9469" max="9706" width="9.140625" style="2"/>
    <col min="9707" max="9707" width="6.7109375" style="2" bestFit="1" customWidth="1"/>
    <col min="9708" max="9708" width="74.5703125" style="2" customWidth="1"/>
    <col min="9709" max="9709" width="12.7109375" style="2" bestFit="1" customWidth="1"/>
    <col min="9710" max="9710" width="11.28515625" style="2" customWidth="1"/>
    <col min="9711" max="9711" width="15" style="2" customWidth="1"/>
    <col min="9712" max="9712" width="13.85546875" style="2" customWidth="1"/>
    <col min="9713" max="9713" width="12.7109375" style="2" bestFit="1" customWidth="1"/>
    <col min="9714" max="9714" width="9.7109375" style="2" bestFit="1" customWidth="1"/>
    <col min="9715" max="9715" width="11.140625" style="2" customWidth="1"/>
    <col min="9716" max="9716" width="13.140625" style="2" customWidth="1"/>
    <col min="9717" max="9717" width="12.7109375" style="2" bestFit="1" customWidth="1"/>
    <col min="9718" max="9718" width="11.5703125" style="2" customWidth="1"/>
    <col min="9719" max="9719" width="14.7109375" style="2" customWidth="1"/>
    <col min="9720" max="9720" width="13.7109375" style="2" customWidth="1"/>
    <col min="9721" max="9721" width="12.7109375" style="2" bestFit="1" customWidth="1"/>
    <col min="9722" max="9722" width="9.7109375" style="2" bestFit="1" customWidth="1"/>
    <col min="9723" max="9723" width="11.42578125" style="2" customWidth="1"/>
    <col min="9724" max="9724" width="11.5703125" style="2" bestFit="1" customWidth="1"/>
    <col min="9725" max="9962" width="9.140625" style="2"/>
    <col min="9963" max="9963" width="6.7109375" style="2" bestFit="1" customWidth="1"/>
    <col min="9964" max="9964" width="74.5703125" style="2" customWidth="1"/>
    <col min="9965" max="9965" width="12.7109375" style="2" bestFit="1" customWidth="1"/>
    <col min="9966" max="9966" width="11.28515625" style="2" customWidth="1"/>
    <col min="9967" max="9967" width="15" style="2" customWidth="1"/>
    <col min="9968" max="9968" width="13.85546875" style="2" customWidth="1"/>
    <col min="9969" max="9969" width="12.7109375" style="2" bestFit="1" customWidth="1"/>
    <col min="9970" max="9970" width="9.7109375" style="2" bestFit="1" customWidth="1"/>
    <col min="9971" max="9971" width="11.140625" style="2" customWidth="1"/>
    <col min="9972" max="9972" width="13.140625" style="2" customWidth="1"/>
    <col min="9973" max="9973" width="12.7109375" style="2" bestFit="1" customWidth="1"/>
    <col min="9974" max="9974" width="11.5703125" style="2" customWidth="1"/>
    <col min="9975" max="9975" width="14.7109375" style="2" customWidth="1"/>
    <col min="9976" max="9976" width="13.7109375" style="2" customWidth="1"/>
    <col min="9977" max="9977" width="12.7109375" style="2" bestFit="1" customWidth="1"/>
    <col min="9978" max="9978" width="9.7109375" style="2" bestFit="1" customWidth="1"/>
    <col min="9979" max="9979" width="11.42578125" style="2" customWidth="1"/>
    <col min="9980" max="9980" width="11.5703125" style="2" bestFit="1" customWidth="1"/>
    <col min="9981" max="10218" width="9.140625" style="2"/>
    <col min="10219" max="10219" width="6.7109375" style="2" bestFit="1" customWidth="1"/>
    <col min="10220" max="10220" width="74.5703125" style="2" customWidth="1"/>
    <col min="10221" max="10221" width="12.7109375" style="2" bestFit="1" customWidth="1"/>
    <col min="10222" max="10222" width="11.28515625" style="2" customWidth="1"/>
    <col min="10223" max="10223" width="15" style="2" customWidth="1"/>
    <col min="10224" max="10224" width="13.85546875" style="2" customWidth="1"/>
    <col min="10225" max="10225" width="12.7109375" style="2" bestFit="1" customWidth="1"/>
    <col min="10226" max="10226" width="9.7109375" style="2" bestFit="1" customWidth="1"/>
    <col min="10227" max="10227" width="11.140625" style="2" customWidth="1"/>
    <col min="10228" max="10228" width="13.140625" style="2" customWidth="1"/>
    <col min="10229" max="10229" width="12.7109375" style="2" bestFit="1" customWidth="1"/>
    <col min="10230" max="10230" width="11.5703125" style="2" customWidth="1"/>
    <col min="10231" max="10231" width="14.7109375" style="2" customWidth="1"/>
    <col min="10232" max="10232" width="13.7109375" style="2" customWidth="1"/>
    <col min="10233" max="10233" width="12.7109375" style="2" bestFit="1" customWidth="1"/>
    <col min="10234" max="10234" width="9.7109375" style="2" bestFit="1" customWidth="1"/>
    <col min="10235" max="10235" width="11.42578125" style="2" customWidth="1"/>
    <col min="10236" max="10236" width="11.5703125" style="2" bestFit="1" customWidth="1"/>
    <col min="10237" max="10474" width="9.140625" style="2"/>
    <col min="10475" max="10475" width="6.7109375" style="2" bestFit="1" customWidth="1"/>
    <col min="10476" max="10476" width="74.5703125" style="2" customWidth="1"/>
    <col min="10477" max="10477" width="12.7109375" style="2" bestFit="1" customWidth="1"/>
    <col min="10478" max="10478" width="11.28515625" style="2" customWidth="1"/>
    <col min="10479" max="10479" width="15" style="2" customWidth="1"/>
    <col min="10480" max="10480" width="13.85546875" style="2" customWidth="1"/>
    <col min="10481" max="10481" width="12.7109375" style="2" bestFit="1" customWidth="1"/>
    <col min="10482" max="10482" width="9.7109375" style="2" bestFit="1" customWidth="1"/>
    <col min="10483" max="10483" width="11.140625" style="2" customWidth="1"/>
    <col min="10484" max="10484" width="13.140625" style="2" customWidth="1"/>
    <col min="10485" max="10485" width="12.7109375" style="2" bestFit="1" customWidth="1"/>
    <col min="10486" max="10486" width="11.5703125" style="2" customWidth="1"/>
    <col min="10487" max="10487" width="14.7109375" style="2" customWidth="1"/>
    <col min="10488" max="10488" width="13.7109375" style="2" customWidth="1"/>
    <col min="10489" max="10489" width="12.7109375" style="2" bestFit="1" customWidth="1"/>
    <col min="10490" max="10490" width="9.7109375" style="2" bestFit="1" customWidth="1"/>
    <col min="10491" max="10491" width="11.42578125" style="2" customWidth="1"/>
    <col min="10492" max="10492" width="11.5703125" style="2" bestFit="1" customWidth="1"/>
    <col min="10493" max="10730" width="9.140625" style="2"/>
    <col min="10731" max="10731" width="6.7109375" style="2" bestFit="1" customWidth="1"/>
    <col min="10732" max="10732" width="74.5703125" style="2" customWidth="1"/>
    <col min="10733" max="10733" width="12.7109375" style="2" bestFit="1" customWidth="1"/>
    <col min="10734" max="10734" width="11.28515625" style="2" customWidth="1"/>
    <col min="10735" max="10735" width="15" style="2" customWidth="1"/>
    <col min="10736" max="10736" width="13.85546875" style="2" customWidth="1"/>
    <col min="10737" max="10737" width="12.7109375" style="2" bestFit="1" customWidth="1"/>
    <col min="10738" max="10738" width="9.7109375" style="2" bestFit="1" customWidth="1"/>
    <col min="10739" max="10739" width="11.140625" style="2" customWidth="1"/>
    <col min="10740" max="10740" width="13.140625" style="2" customWidth="1"/>
    <col min="10741" max="10741" width="12.7109375" style="2" bestFit="1" customWidth="1"/>
    <col min="10742" max="10742" width="11.5703125" style="2" customWidth="1"/>
    <col min="10743" max="10743" width="14.7109375" style="2" customWidth="1"/>
    <col min="10744" max="10744" width="13.7109375" style="2" customWidth="1"/>
    <col min="10745" max="10745" width="12.7109375" style="2" bestFit="1" customWidth="1"/>
    <col min="10746" max="10746" width="9.7109375" style="2" bestFit="1" customWidth="1"/>
    <col min="10747" max="10747" width="11.42578125" style="2" customWidth="1"/>
    <col min="10748" max="10748" width="11.5703125" style="2" bestFit="1" customWidth="1"/>
    <col min="10749" max="10986" width="9.140625" style="2"/>
    <col min="10987" max="10987" width="6.7109375" style="2" bestFit="1" customWidth="1"/>
    <col min="10988" max="10988" width="74.5703125" style="2" customWidth="1"/>
    <col min="10989" max="10989" width="12.7109375" style="2" bestFit="1" customWidth="1"/>
    <col min="10990" max="10990" width="11.28515625" style="2" customWidth="1"/>
    <col min="10991" max="10991" width="15" style="2" customWidth="1"/>
    <col min="10992" max="10992" width="13.85546875" style="2" customWidth="1"/>
    <col min="10993" max="10993" width="12.7109375" style="2" bestFit="1" customWidth="1"/>
    <col min="10994" max="10994" width="9.7109375" style="2" bestFit="1" customWidth="1"/>
    <col min="10995" max="10995" width="11.140625" style="2" customWidth="1"/>
    <col min="10996" max="10996" width="13.140625" style="2" customWidth="1"/>
    <col min="10997" max="10997" width="12.7109375" style="2" bestFit="1" customWidth="1"/>
    <col min="10998" max="10998" width="11.5703125" style="2" customWidth="1"/>
    <col min="10999" max="10999" width="14.7109375" style="2" customWidth="1"/>
    <col min="11000" max="11000" width="13.7109375" style="2" customWidth="1"/>
    <col min="11001" max="11001" width="12.7109375" style="2" bestFit="1" customWidth="1"/>
    <col min="11002" max="11002" width="9.7109375" style="2" bestFit="1" customWidth="1"/>
    <col min="11003" max="11003" width="11.42578125" style="2" customWidth="1"/>
    <col min="11004" max="11004" width="11.5703125" style="2" bestFit="1" customWidth="1"/>
    <col min="11005" max="11242" width="9.140625" style="2"/>
    <col min="11243" max="11243" width="6.7109375" style="2" bestFit="1" customWidth="1"/>
    <col min="11244" max="11244" width="74.5703125" style="2" customWidth="1"/>
    <col min="11245" max="11245" width="12.7109375" style="2" bestFit="1" customWidth="1"/>
    <col min="11246" max="11246" width="11.28515625" style="2" customWidth="1"/>
    <col min="11247" max="11247" width="15" style="2" customWidth="1"/>
    <col min="11248" max="11248" width="13.85546875" style="2" customWidth="1"/>
    <col min="11249" max="11249" width="12.7109375" style="2" bestFit="1" customWidth="1"/>
    <col min="11250" max="11250" width="9.7109375" style="2" bestFit="1" customWidth="1"/>
    <col min="11251" max="11251" width="11.140625" style="2" customWidth="1"/>
    <col min="11252" max="11252" width="13.140625" style="2" customWidth="1"/>
    <col min="11253" max="11253" width="12.7109375" style="2" bestFit="1" customWidth="1"/>
    <col min="11254" max="11254" width="11.5703125" style="2" customWidth="1"/>
    <col min="11255" max="11255" width="14.7109375" style="2" customWidth="1"/>
    <col min="11256" max="11256" width="13.7109375" style="2" customWidth="1"/>
    <col min="11257" max="11257" width="12.7109375" style="2" bestFit="1" customWidth="1"/>
    <col min="11258" max="11258" width="9.7109375" style="2" bestFit="1" customWidth="1"/>
    <col min="11259" max="11259" width="11.42578125" style="2" customWidth="1"/>
    <col min="11260" max="11260" width="11.5703125" style="2" bestFit="1" customWidth="1"/>
    <col min="11261" max="11498" width="9.140625" style="2"/>
    <col min="11499" max="11499" width="6.7109375" style="2" bestFit="1" customWidth="1"/>
    <col min="11500" max="11500" width="74.5703125" style="2" customWidth="1"/>
    <col min="11501" max="11501" width="12.7109375" style="2" bestFit="1" customWidth="1"/>
    <col min="11502" max="11502" width="11.28515625" style="2" customWidth="1"/>
    <col min="11503" max="11503" width="15" style="2" customWidth="1"/>
    <col min="11504" max="11504" width="13.85546875" style="2" customWidth="1"/>
    <col min="11505" max="11505" width="12.7109375" style="2" bestFit="1" customWidth="1"/>
    <col min="11506" max="11506" width="9.7109375" style="2" bestFit="1" customWidth="1"/>
    <col min="11507" max="11507" width="11.140625" style="2" customWidth="1"/>
    <col min="11508" max="11508" width="13.140625" style="2" customWidth="1"/>
    <col min="11509" max="11509" width="12.7109375" style="2" bestFit="1" customWidth="1"/>
    <col min="11510" max="11510" width="11.5703125" style="2" customWidth="1"/>
    <col min="11511" max="11511" width="14.7109375" style="2" customWidth="1"/>
    <col min="11512" max="11512" width="13.7109375" style="2" customWidth="1"/>
    <col min="11513" max="11513" width="12.7109375" style="2" bestFit="1" customWidth="1"/>
    <col min="11514" max="11514" width="9.7109375" style="2" bestFit="1" customWidth="1"/>
    <col min="11515" max="11515" width="11.42578125" style="2" customWidth="1"/>
    <col min="11516" max="11516" width="11.5703125" style="2" bestFit="1" customWidth="1"/>
    <col min="11517" max="11754" width="9.140625" style="2"/>
    <col min="11755" max="11755" width="6.7109375" style="2" bestFit="1" customWidth="1"/>
    <col min="11756" max="11756" width="74.5703125" style="2" customWidth="1"/>
    <col min="11757" max="11757" width="12.7109375" style="2" bestFit="1" customWidth="1"/>
    <col min="11758" max="11758" width="11.28515625" style="2" customWidth="1"/>
    <col min="11759" max="11759" width="15" style="2" customWidth="1"/>
    <col min="11760" max="11760" width="13.85546875" style="2" customWidth="1"/>
    <col min="11761" max="11761" width="12.7109375" style="2" bestFit="1" customWidth="1"/>
    <col min="11762" max="11762" width="9.7109375" style="2" bestFit="1" customWidth="1"/>
    <col min="11763" max="11763" width="11.140625" style="2" customWidth="1"/>
    <col min="11764" max="11764" width="13.140625" style="2" customWidth="1"/>
    <col min="11765" max="11765" width="12.7109375" style="2" bestFit="1" customWidth="1"/>
    <col min="11766" max="11766" width="11.5703125" style="2" customWidth="1"/>
    <col min="11767" max="11767" width="14.7109375" style="2" customWidth="1"/>
    <col min="11768" max="11768" width="13.7109375" style="2" customWidth="1"/>
    <col min="11769" max="11769" width="12.7109375" style="2" bestFit="1" customWidth="1"/>
    <col min="11770" max="11770" width="9.7109375" style="2" bestFit="1" customWidth="1"/>
    <col min="11771" max="11771" width="11.42578125" style="2" customWidth="1"/>
    <col min="11772" max="11772" width="11.5703125" style="2" bestFit="1" customWidth="1"/>
    <col min="11773" max="12010" width="9.140625" style="2"/>
    <col min="12011" max="12011" width="6.7109375" style="2" bestFit="1" customWidth="1"/>
    <col min="12012" max="12012" width="74.5703125" style="2" customWidth="1"/>
    <col min="12013" max="12013" width="12.7109375" style="2" bestFit="1" customWidth="1"/>
    <col min="12014" max="12014" width="11.28515625" style="2" customWidth="1"/>
    <col min="12015" max="12015" width="15" style="2" customWidth="1"/>
    <col min="12016" max="12016" width="13.85546875" style="2" customWidth="1"/>
    <col min="12017" max="12017" width="12.7109375" style="2" bestFit="1" customWidth="1"/>
    <col min="12018" max="12018" width="9.7109375" style="2" bestFit="1" customWidth="1"/>
    <col min="12019" max="12019" width="11.140625" style="2" customWidth="1"/>
    <col min="12020" max="12020" width="13.140625" style="2" customWidth="1"/>
    <col min="12021" max="12021" width="12.7109375" style="2" bestFit="1" customWidth="1"/>
    <col min="12022" max="12022" width="11.5703125" style="2" customWidth="1"/>
    <col min="12023" max="12023" width="14.7109375" style="2" customWidth="1"/>
    <col min="12024" max="12024" width="13.7109375" style="2" customWidth="1"/>
    <col min="12025" max="12025" width="12.7109375" style="2" bestFit="1" customWidth="1"/>
    <col min="12026" max="12026" width="9.7109375" style="2" bestFit="1" customWidth="1"/>
    <col min="12027" max="12027" width="11.42578125" style="2" customWidth="1"/>
    <col min="12028" max="12028" width="11.5703125" style="2" bestFit="1" customWidth="1"/>
    <col min="12029" max="12266" width="9.140625" style="2"/>
    <col min="12267" max="12267" width="6.7109375" style="2" bestFit="1" customWidth="1"/>
    <col min="12268" max="12268" width="74.5703125" style="2" customWidth="1"/>
    <col min="12269" max="12269" width="12.7109375" style="2" bestFit="1" customWidth="1"/>
    <col min="12270" max="12270" width="11.28515625" style="2" customWidth="1"/>
    <col min="12271" max="12271" width="15" style="2" customWidth="1"/>
    <col min="12272" max="12272" width="13.85546875" style="2" customWidth="1"/>
    <col min="12273" max="12273" width="12.7109375" style="2" bestFit="1" customWidth="1"/>
    <col min="12274" max="12274" width="9.7109375" style="2" bestFit="1" customWidth="1"/>
    <col min="12275" max="12275" width="11.140625" style="2" customWidth="1"/>
    <col min="12276" max="12276" width="13.140625" style="2" customWidth="1"/>
    <col min="12277" max="12277" width="12.7109375" style="2" bestFit="1" customWidth="1"/>
    <col min="12278" max="12278" width="11.5703125" style="2" customWidth="1"/>
    <col min="12279" max="12279" width="14.7109375" style="2" customWidth="1"/>
    <col min="12280" max="12280" width="13.7109375" style="2" customWidth="1"/>
    <col min="12281" max="12281" width="12.7109375" style="2" bestFit="1" customWidth="1"/>
    <col min="12282" max="12282" width="9.7109375" style="2" bestFit="1" customWidth="1"/>
    <col min="12283" max="12283" width="11.42578125" style="2" customWidth="1"/>
    <col min="12284" max="12284" width="11.5703125" style="2" bestFit="1" customWidth="1"/>
    <col min="12285" max="12522" width="9.140625" style="2"/>
    <col min="12523" max="12523" width="6.7109375" style="2" bestFit="1" customWidth="1"/>
    <col min="12524" max="12524" width="74.5703125" style="2" customWidth="1"/>
    <col min="12525" max="12525" width="12.7109375" style="2" bestFit="1" customWidth="1"/>
    <col min="12526" max="12526" width="11.28515625" style="2" customWidth="1"/>
    <col min="12527" max="12527" width="15" style="2" customWidth="1"/>
    <col min="12528" max="12528" width="13.85546875" style="2" customWidth="1"/>
    <col min="12529" max="12529" width="12.7109375" style="2" bestFit="1" customWidth="1"/>
    <col min="12530" max="12530" width="9.7109375" style="2" bestFit="1" customWidth="1"/>
    <col min="12531" max="12531" width="11.140625" style="2" customWidth="1"/>
    <col min="12532" max="12532" width="13.140625" style="2" customWidth="1"/>
    <col min="12533" max="12533" width="12.7109375" style="2" bestFit="1" customWidth="1"/>
    <col min="12534" max="12534" width="11.5703125" style="2" customWidth="1"/>
    <col min="12535" max="12535" width="14.7109375" style="2" customWidth="1"/>
    <col min="12536" max="12536" width="13.7109375" style="2" customWidth="1"/>
    <col min="12537" max="12537" width="12.7109375" style="2" bestFit="1" customWidth="1"/>
    <col min="12538" max="12538" width="9.7109375" style="2" bestFit="1" customWidth="1"/>
    <col min="12539" max="12539" width="11.42578125" style="2" customWidth="1"/>
    <col min="12540" max="12540" width="11.5703125" style="2" bestFit="1" customWidth="1"/>
    <col min="12541" max="12778" width="9.140625" style="2"/>
    <col min="12779" max="12779" width="6.7109375" style="2" bestFit="1" customWidth="1"/>
    <col min="12780" max="12780" width="74.5703125" style="2" customWidth="1"/>
    <col min="12781" max="12781" width="12.7109375" style="2" bestFit="1" customWidth="1"/>
    <col min="12782" max="12782" width="11.28515625" style="2" customWidth="1"/>
    <col min="12783" max="12783" width="15" style="2" customWidth="1"/>
    <col min="12784" max="12784" width="13.85546875" style="2" customWidth="1"/>
    <col min="12785" max="12785" width="12.7109375" style="2" bestFit="1" customWidth="1"/>
    <col min="12786" max="12786" width="9.7109375" style="2" bestFit="1" customWidth="1"/>
    <col min="12787" max="12787" width="11.140625" style="2" customWidth="1"/>
    <col min="12788" max="12788" width="13.140625" style="2" customWidth="1"/>
    <col min="12789" max="12789" width="12.7109375" style="2" bestFit="1" customWidth="1"/>
    <col min="12790" max="12790" width="11.5703125" style="2" customWidth="1"/>
    <col min="12791" max="12791" width="14.7109375" style="2" customWidth="1"/>
    <col min="12792" max="12792" width="13.7109375" style="2" customWidth="1"/>
    <col min="12793" max="12793" width="12.7109375" style="2" bestFit="1" customWidth="1"/>
    <col min="12794" max="12794" width="9.7109375" style="2" bestFit="1" customWidth="1"/>
    <col min="12795" max="12795" width="11.42578125" style="2" customWidth="1"/>
    <col min="12796" max="12796" width="11.5703125" style="2" bestFit="1" customWidth="1"/>
    <col min="12797" max="13034" width="9.140625" style="2"/>
    <col min="13035" max="13035" width="6.7109375" style="2" bestFit="1" customWidth="1"/>
    <col min="13036" max="13036" width="74.5703125" style="2" customWidth="1"/>
    <col min="13037" max="13037" width="12.7109375" style="2" bestFit="1" customWidth="1"/>
    <col min="13038" max="13038" width="11.28515625" style="2" customWidth="1"/>
    <col min="13039" max="13039" width="15" style="2" customWidth="1"/>
    <col min="13040" max="13040" width="13.85546875" style="2" customWidth="1"/>
    <col min="13041" max="13041" width="12.7109375" style="2" bestFit="1" customWidth="1"/>
    <col min="13042" max="13042" width="9.7109375" style="2" bestFit="1" customWidth="1"/>
    <col min="13043" max="13043" width="11.140625" style="2" customWidth="1"/>
    <col min="13044" max="13044" width="13.140625" style="2" customWidth="1"/>
    <col min="13045" max="13045" width="12.7109375" style="2" bestFit="1" customWidth="1"/>
    <col min="13046" max="13046" width="11.5703125" style="2" customWidth="1"/>
    <col min="13047" max="13047" width="14.7109375" style="2" customWidth="1"/>
    <col min="13048" max="13048" width="13.7109375" style="2" customWidth="1"/>
    <col min="13049" max="13049" width="12.7109375" style="2" bestFit="1" customWidth="1"/>
    <col min="13050" max="13050" width="9.7109375" style="2" bestFit="1" customWidth="1"/>
    <col min="13051" max="13051" width="11.42578125" style="2" customWidth="1"/>
    <col min="13052" max="13052" width="11.5703125" style="2" bestFit="1" customWidth="1"/>
    <col min="13053" max="13290" width="9.140625" style="2"/>
    <col min="13291" max="13291" width="6.7109375" style="2" bestFit="1" customWidth="1"/>
    <col min="13292" max="13292" width="74.5703125" style="2" customWidth="1"/>
    <col min="13293" max="13293" width="12.7109375" style="2" bestFit="1" customWidth="1"/>
    <col min="13294" max="13294" width="11.28515625" style="2" customWidth="1"/>
    <col min="13295" max="13295" width="15" style="2" customWidth="1"/>
    <col min="13296" max="13296" width="13.85546875" style="2" customWidth="1"/>
    <col min="13297" max="13297" width="12.7109375" style="2" bestFit="1" customWidth="1"/>
    <col min="13298" max="13298" width="9.7109375" style="2" bestFit="1" customWidth="1"/>
    <col min="13299" max="13299" width="11.140625" style="2" customWidth="1"/>
    <col min="13300" max="13300" width="13.140625" style="2" customWidth="1"/>
    <col min="13301" max="13301" width="12.7109375" style="2" bestFit="1" customWidth="1"/>
    <col min="13302" max="13302" width="11.5703125" style="2" customWidth="1"/>
    <col min="13303" max="13303" width="14.7109375" style="2" customWidth="1"/>
    <col min="13304" max="13304" width="13.7109375" style="2" customWidth="1"/>
    <col min="13305" max="13305" width="12.7109375" style="2" bestFit="1" customWidth="1"/>
    <col min="13306" max="13306" width="9.7109375" style="2" bestFit="1" customWidth="1"/>
    <col min="13307" max="13307" width="11.42578125" style="2" customWidth="1"/>
    <col min="13308" max="13308" width="11.5703125" style="2" bestFit="1" customWidth="1"/>
    <col min="13309" max="13546" width="9.140625" style="2"/>
    <col min="13547" max="13547" width="6.7109375" style="2" bestFit="1" customWidth="1"/>
    <col min="13548" max="13548" width="74.5703125" style="2" customWidth="1"/>
    <col min="13549" max="13549" width="12.7109375" style="2" bestFit="1" customWidth="1"/>
    <col min="13550" max="13550" width="11.28515625" style="2" customWidth="1"/>
    <col min="13551" max="13551" width="15" style="2" customWidth="1"/>
    <col min="13552" max="13552" width="13.85546875" style="2" customWidth="1"/>
    <col min="13553" max="13553" width="12.7109375" style="2" bestFit="1" customWidth="1"/>
    <col min="13554" max="13554" width="9.7109375" style="2" bestFit="1" customWidth="1"/>
    <col min="13555" max="13555" width="11.140625" style="2" customWidth="1"/>
    <col min="13556" max="13556" width="13.140625" style="2" customWidth="1"/>
    <col min="13557" max="13557" width="12.7109375" style="2" bestFit="1" customWidth="1"/>
    <col min="13558" max="13558" width="11.5703125" style="2" customWidth="1"/>
    <col min="13559" max="13559" width="14.7109375" style="2" customWidth="1"/>
    <col min="13560" max="13560" width="13.7109375" style="2" customWidth="1"/>
    <col min="13561" max="13561" width="12.7109375" style="2" bestFit="1" customWidth="1"/>
    <col min="13562" max="13562" width="9.7109375" style="2" bestFit="1" customWidth="1"/>
    <col min="13563" max="13563" width="11.42578125" style="2" customWidth="1"/>
    <col min="13564" max="13564" width="11.5703125" style="2" bestFit="1" customWidth="1"/>
    <col min="13565" max="13802" width="9.140625" style="2"/>
    <col min="13803" max="13803" width="6.7109375" style="2" bestFit="1" customWidth="1"/>
    <col min="13804" max="13804" width="74.5703125" style="2" customWidth="1"/>
    <col min="13805" max="13805" width="12.7109375" style="2" bestFit="1" customWidth="1"/>
    <col min="13806" max="13806" width="11.28515625" style="2" customWidth="1"/>
    <col min="13807" max="13807" width="15" style="2" customWidth="1"/>
    <col min="13808" max="13808" width="13.85546875" style="2" customWidth="1"/>
    <col min="13809" max="13809" width="12.7109375" style="2" bestFit="1" customWidth="1"/>
    <col min="13810" max="13810" width="9.7109375" style="2" bestFit="1" customWidth="1"/>
    <col min="13811" max="13811" width="11.140625" style="2" customWidth="1"/>
    <col min="13812" max="13812" width="13.140625" style="2" customWidth="1"/>
    <col min="13813" max="13813" width="12.7109375" style="2" bestFit="1" customWidth="1"/>
    <col min="13814" max="13814" width="11.5703125" style="2" customWidth="1"/>
    <col min="13815" max="13815" width="14.7109375" style="2" customWidth="1"/>
    <col min="13816" max="13816" width="13.7109375" style="2" customWidth="1"/>
    <col min="13817" max="13817" width="12.7109375" style="2" bestFit="1" customWidth="1"/>
    <col min="13818" max="13818" width="9.7109375" style="2" bestFit="1" customWidth="1"/>
    <col min="13819" max="13819" width="11.42578125" style="2" customWidth="1"/>
    <col min="13820" max="13820" width="11.5703125" style="2" bestFit="1" customWidth="1"/>
    <col min="13821" max="14058" width="9.140625" style="2"/>
    <col min="14059" max="14059" width="6.7109375" style="2" bestFit="1" customWidth="1"/>
    <col min="14060" max="14060" width="74.5703125" style="2" customWidth="1"/>
    <col min="14061" max="14061" width="12.7109375" style="2" bestFit="1" customWidth="1"/>
    <col min="14062" max="14062" width="11.28515625" style="2" customWidth="1"/>
    <col min="14063" max="14063" width="15" style="2" customWidth="1"/>
    <col min="14064" max="14064" width="13.85546875" style="2" customWidth="1"/>
    <col min="14065" max="14065" width="12.7109375" style="2" bestFit="1" customWidth="1"/>
    <col min="14066" max="14066" width="9.7109375" style="2" bestFit="1" customWidth="1"/>
    <col min="14067" max="14067" width="11.140625" style="2" customWidth="1"/>
    <col min="14068" max="14068" width="13.140625" style="2" customWidth="1"/>
    <col min="14069" max="14069" width="12.7109375" style="2" bestFit="1" customWidth="1"/>
    <col min="14070" max="14070" width="11.5703125" style="2" customWidth="1"/>
    <col min="14071" max="14071" width="14.7109375" style="2" customWidth="1"/>
    <col min="14072" max="14072" width="13.7109375" style="2" customWidth="1"/>
    <col min="14073" max="14073" width="12.7109375" style="2" bestFit="1" customWidth="1"/>
    <col min="14074" max="14074" width="9.7109375" style="2" bestFit="1" customWidth="1"/>
    <col min="14075" max="14075" width="11.42578125" style="2" customWidth="1"/>
    <col min="14076" max="14076" width="11.5703125" style="2" bestFit="1" customWidth="1"/>
    <col min="14077" max="14314" width="9.140625" style="2"/>
    <col min="14315" max="14315" width="6.7109375" style="2" bestFit="1" customWidth="1"/>
    <col min="14316" max="14316" width="74.5703125" style="2" customWidth="1"/>
    <col min="14317" max="14317" width="12.7109375" style="2" bestFit="1" customWidth="1"/>
    <col min="14318" max="14318" width="11.28515625" style="2" customWidth="1"/>
    <col min="14319" max="14319" width="15" style="2" customWidth="1"/>
    <col min="14320" max="14320" width="13.85546875" style="2" customWidth="1"/>
    <col min="14321" max="14321" width="12.7109375" style="2" bestFit="1" customWidth="1"/>
    <col min="14322" max="14322" width="9.7109375" style="2" bestFit="1" customWidth="1"/>
    <col min="14323" max="14323" width="11.140625" style="2" customWidth="1"/>
    <col min="14324" max="14324" width="13.140625" style="2" customWidth="1"/>
    <col min="14325" max="14325" width="12.7109375" style="2" bestFit="1" customWidth="1"/>
    <col min="14326" max="14326" width="11.5703125" style="2" customWidth="1"/>
    <col min="14327" max="14327" width="14.7109375" style="2" customWidth="1"/>
    <col min="14328" max="14328" width="13.7109375" style="2" customWidth="1"/>
    <col min="14329" max="14329" width="12.7109375" style="2" bestFit="1" customWidth="1"/>
    <col min="14330" max="14330" width="9.7109375" style="2" bestFit="1" customWidth="1"/>
    <col min="14331" max="14331" width="11.42578125" style="2" customWidth="1"/>
    <col min="14332" max="14332" width="11.5703125" style="2" bestFit="1" customWidth="1"/>
    <col min="14333" max="14570" width="9.140625" style="2"/>
    <col min="14571" max="14571" width="6.7109375" style="2" bestFit="1" customWidth="1"/>
    <col min="14572" max="14572" width="74.5703125" style="2" customWidth="1"/>
    <col min="14573" max="14573" width="12.7109375" style="2" bestFit="1" customWidth="1"/>
    <col min="14574" max="14574" width="11.28515625" style="2" customWidth="1"/>
    <col min="14575" max="14575" width="15" style="2" customWidth="1"/>
    <col min="14576" max="14576" width="13.85546875" style="2" customWidth="1"/>
    <col min="14577" max="14577" width="12.7109375" style="2" bestFit="1" customWidth="1"/>
    <col min="14578" max="14578" width="9.7109375" style="2" bestFit="1" customWidth="1"/>
    <col min="14579" max="14579" width="11.140625" style="2" customWidth="1"/>
    <col min="14580" max="14580" width="13.140625" style="2" customWidth="1"/>
    <col min="14581" max="14581" width="12.7109375" style="2" bestFit="1" customWidth="1"/>
    <col min="14582" max="14582" width="11.5703125" style="2" customWidth="1"/>
    <col min="14583" max="14583" width="14.7109375" style="2" customWidth="1"/>
    <col min="14584" max="14584" width="13.7109375" style="2" customWidth="1"/>
    <col min="14585" max="14585" width="12.7109375" style="2" bestFit="1" customWidth="1"/>
    <col min="14586" max="14586" width="9.7109375" style="2" bestFit="1" customWidth="1"/>
    <col min="14587" max="14587" width="11.42578125" style="2" customWidth="1"/>
    <col min="14588" max="14588" width="11.5703125" style="2" bestFit="1" customWidth="1"/>
    <col min="14589" max="14826" width="9.140625" style="2"/>
    <col min="14827" max="14827" width="6.7109375" style="2" bestFit="1" customWidth="1"/>
    <col min="14828" max="14828" width="74.5703125" style="2" customWidth="1"/>
    <col min="14829" max="14829" width="12.7109375" style="2" bestFit="1" customWidth="1"/>
    <col min="14830" max="14830" width="11.28515625" style="2" customWidth="1"/>
    <col min="14831" max="14831" width="15" style="2" customWidth="1"/>
    <col min="14832" max="14832" width="13.85546875" style="2" customWidth="1"/>
    <col min="14833" max="14833" width="12.7109375" style="2" bestFit="1" customWidth="1"/>
    <col min="14834" max="14834" width="9.7109375" style="2" bestFit="1" customWidth="1"/>
    <col min="14835" max="14835" width="11.140625" style="2" customWidth="1"/>
    <col min="14836" max="14836" width="13.140625" style="2" customWidth="1"/>
    <col min="14837" max="14837" width="12.7109375" style="2" bestFit="1" customWidth="1"/>
    <col min="14838" max="14838" width="11.5703125" style="2" customWidth="1"/>
    <col min="14839" max="14839" width="14.7109375" style="2" customWidth="1"/>
    <col min="14840" max="14840" width="13.7109375" style="2" customWidth="1"/>
    <col min="14841" max="14841" width="12.7109375" style="2" bestFit="1" customWidth="1"/>
    <col min="14842" max="14842" width="9.7109375" style="2" bestFit="1" customWidth="1"/>
    <col min="14843" max="14843" width="11.42578125" style="2" customWidth="1"/>
    <col min="14844" max="14844" width="11.5703125" style="2" bestFit="1" customWidth="1"/>
    <col min="14845" max="15082" width="9.140625" style="2"/>
    <col min="15083" max="15083" width="6.7109375" style="2" bestFit="1" customWidth="1"/>
    <col min="15084" max="15084" width="74.5703125" style="2" customWidth="1"/>
    <col min="15085" max="15085" width="12.7109375" style="2" bestFit="1" customWidth="1"/>
    <col min="15086" max="15086" width="11.28515625" style="2" customWidth="1"/>
    <col min="15087" max="15087" width="15" style="2" customWidth="1"/>
    <col min="15088" max="15088" width="13.85546875" style="2" customWidth="1"/>
    <col min="15089" max="15089" width="12.7109375" style="2" bestFit="1" customWidth="1"/>
    <col min="15090" max="15090" width="9.7109375" style="2" bestFit="1" customWidth="1"/>
    <col min="15091" max="15091" width="11.140625" style="2" customWidth="1"/>
    <col min="15092" max="15092" width="13.140625" style="2" customWidth="1"/>
    <col min="15093" max="15093" width="12.7109375" style="2" bestFit="1" customWidth="1"/>
    <col min="15094" max="15094" width="11.5703125" style="2" customWidth="1"/>
    <col min="15095" max="15095" width="14.7109375" style="2" customWidth="1"/>
    <col min="15096" max="15096" width="13.7109375" style="2" customWidth="1"/>
    <col min="15097" max="15097" width="12.7109375" style="2" bestFit="1" customWidth="1"/>
    <col min="15098" max="15098" width="9.7109375" style="2" bestFit="1" customWidth="1"/>
    <col min="15099" max="15099" width="11.42578125" style="2" customWidth="1"/>
    <col min="15100" max="15100" width="11.5703125" style="2" bestFit="1" customWidth="1"/>
    <col min="15101" max="15338" width="9.140625" style="2"/>
    <col min="15339" max="15339" width="6.7109375" style="2" bestFit="1" customWidth="1"/>
    <col min="15340" max="15340" width="74.5703125" style="2" customWidth="1"/>
    <col min="15341" max="15341" width="12.7109375" style="2" bestFit="1" customWidth="1"/>
    <col min="15342" max="15342" width="11.28515625" style="2" customWidth="1"/>
    <col min="15343" max="15343" width="15" style="2" customWidth="1"/>
    <col min="15344" max="15344" width="13.85546875" style="2" customWidth="1"/>
    <col min="15345" max="15345" width="12.7109375" style="2" bestFit="1" customWidth="1"/>
    <col min="15346" max="15346" width="9.7109375" style="2" bestFit="1" customWidth="1"/>
    <col min="15347" max="15347" width="11.140625" style="2" customWidth="1"/>
    <col min="15348" max="15348" width="13.140625" style="2" customWidth="1"/>
    <col min="15349" max="15349" width="12.7109375" style="2" bestFit="1" customWidth="1"/>
    <col min="15350" max="15350" width="11.5703125" style="2" customWidth="1"/>
    <col min="15351" max="15351" width="14.7109375" style="2" customWidth="1"/>
    <col min="15352" max="15352" width="13.7109375" style="2" customWidth="1"/>
    <col min="15353" max="15353" width="12.7109375" style="2" bestFit="1" customWidth="1"/>
    <col min="15354" max="15354" width="9.7109375" style="2" bestFit="1" customWidth="1"/>
    <col min="15355" max="15355" width="11.42578125" style="2" customWidth="1"/>
    <col min="15356" max="15356" width="11.5703125" style="2" bestFit="1" customWidth="1"/>
    <col min="15357" max="15594" width="9.140625" style="2"/>
    <col min="15595" max="15595" width="6.7109375" style="2" bestFit="1" customWidth="1"/>
    <col min="15596" max="15596" width="74.5703125" style="2" customWidth="1"/>
    <col min="15597" max="15597" width="12.7109375" style="2" bestFit="1" customWidth="1"/>
    <col min="15598" max="15598" width="11.28515625" style="2" customWidth="1"/>
    <col min="15599" max="15599" width="15" style="2" customWidth="1"/>
    <col min="15600" max="15600" width="13.85546875" style="2" customWidth="1"/>
    <col min="15601" max="15601" width="12.7109375" style="2" bestFit="1" customWidth="1"/>
    <col min="15602" max="15602" width="9.7109375" style="2" bestFit="1" customWidth="1"/>
    <col min="15603" max="15603" width="11.140625" style="2" customWidth="1"/>
    <col min="15604" max="15604" width="13.140625" style="2" customWidth="1"/>
    <col min="15605" max="15605" width="12.7109375" style="2" bestFit="1" customWidth="1"/>
    <col min="15606" max="15606" width="11.5703125" style="2" customWidth="1"/>
    <col min="15607" max="15607" width="14.7109375" style="2" customWidth="1"/>
    <col min="15608" max="15608" width="13.7109375" style="2" customWidth="1"/>
    <col min="15609" max="15609" width="12.7109375" style="2" bestFit="1" customWidth="1"/>
    <col min="15610" max="15610" width="9.7109375" style="2" bestFit="1" customWidth="1"/>
    <col min="15611" max="15611" width="11.42578125" style="2" customWidth="1"/>
    <col min="15612" max="15612" width="11.5703125" style="2" bestFit="1" customWidth="1"/>
    <col min="15613" max="15850" width="9.140625" style="2"/>
    <col min="15851" max="15851" width="6.7109375" style="2" bestFit="1" customWidth="1"/>
    <col min="15852" max="15852" width="74.5703125" style="2" customWidth="1"/>
    <col min="15853" max="15853" width="12.7109375" style="2" bestFit="1" customWidth="1"/>
    <col min="15854" max="15854" width="11.28515625" style="2" customWidth="1"/>
    <col min="15855" max="15855" width="15" style="2" customWidth="1"/>
    <col min="15856" max="15856" width="13.85546875" style="2" customWidth="1"/>
    <col min="15857" max="15857" width="12.7109375" style="2" bestFit="1" customWidth="1"/>
    <col min="15858" max="15858" width="9.7109375" style="2" bestFit="1" customWidth="1"/>
    <col min="15859" max="15859" width="11.140625" style="2" customWidth="1"/>
    <col min="15860" max="15860" width="13.140625" style="2" customWidth="1"/>
    <col min="15861" max="15861" width="12.7109375" style="2" bestFit="1" customWidth="1"/>
    <col min="15862" max="15862" width="11.5703125" style="2" customWidth="1"/>
    <col min="15863" max="15863" width="14.7109375" style="2" customWidth="1"/>
    <col min="15864" max="15864" width="13.7109375" style="2" customWidth="1"/>
    <col min="15865" max="15865" width="12.7109375" style="2" bestFit="1" customWidth="1"/>
    <col min="15866" max="15866" width="9.7109375" style="2" bestFit="1" customWidth="1"/>
    <col min="15867" max="15867" width="11.42578125" style="2" customWidth="1"/>
    <col min="15868" max="15868" width="11.5703125" style="2" bestFit="1" customWidth="1"/>
    <col min="15869" max="16106" width="9.140625" style="2"/>
    <col min="16107" max="16107" width="6.7109375" style="2" bestFit="1" customWidth="1"/>
    <col min="16108" max="16108" width="74.5703125" style="2" customWidth="1"/>
    <col min="16109" max="16109" width="12.7109375" style="2" bestFit="1" customWidth="1"/>
    <col min="16110" max="16110" width="11.28515625" style="2" customWidth="1"/>
    <col min="16111" max="16111" width="15" style="2" customWidth="1"/>
    <col min="16112" max="16112" width="13.85546875" style="2" customWidth="1"/>
    <col min="16113" max="16113" width="12.7109375" style="2" bestFit="1" customWidth="1"/>
    <col min="16114" max="16114" width="9.7109375" style="2" bestFit="1" customWidth="1"/>
    <col min="16115" max="16115" width="11.140625" style="2" customWidth="1"/>
    <col min="16116" max="16116" width="13.140625" style="2" customWidth="1"/>
    <col min="16117" max="16117" width="12.7109375" style="2" bestFit="1" customWidth="1"/>
    <col min="16118" max="16118" width="11.5703125" style="2" customWidth="1"/>
    <col min="16119" max="16119" width="14.7109375" style="2" customWidth="1"/>
    <col min="16120" max="16120" width="13.7109375" style="2" customWidth="1"/>
    <col min="16121" max="16121" width="12.7109375" style="2" bestFit="1" customWidth="1"/>
    <col min="16122" max="16122" width="9.7109375" style="2" bestFit="1" customWidth="1"/>
    <col min="16123" max="16123" width="11.42578125" style="2" customWidth="1"/>
    <col min="16124" max="16124" width="11.5703125" style="2" bestFit="1" customWidth="1"/>
    <col min="16125" max="16384" width="9.140625" style="2"/>
  </cols>
  <sheetData>
    <row r="1" spans="1:76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ht="15.75" x14ac:dyDescent="0.25">
      <c r="A3" s="201" t="s">
        <v>0</v>
      </c>
      <c r="B3" s="201"/>
      <c r="C3" s="201"/>
      <c r="D3" s="201"/>
      <c r="E3" s="201"/>
      <c r="F3" s="201"/>
      <c r="G3" s="201"/>
      <c r="H3" s="201"/>
      <c r="I3" s="201"/>
      <c r="J3" s="20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ht="15.75" x14ac:dyDescent="0.25">
      <c r="A4" s="204" t="s">
        <v>79</v>
      </c>
      <c r="B4" s="204"/>
      <c r="C4" s="204"/>
      <c r="D4" s="204"/>
      <c r="E4" s="204"/>
      <c r="F4" s="204"/>
      <c r="G4" s="204"/>
      <c r="H4" s="204"/>
      <c r="I4" s="204"/>
      <c r="J4" s="20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76" ht="15" customHeight="1" x14ac:dyDescent="0.25">
      <c r="A8" s="100" t="s">
        <v>10</v>
      </c>
      <c r="B8" s="100" t="s">
        <v>11</v>
      </c>
      <c r="C8" s="101">
        <f>C9+C10+C11</f>
        <v>437308</v>
      </c>
      <c r="D8" s="101">
        <f t="shared" ref="D8:F8" si="0">D9+D10+D11</f>
        <v>54720760</v>
      </c>
      <c r="E8" s="101">
        <f t="shared" si="0"/>
        <v>55485</v>
      </c>
      <c r="F8" s="101">
        <f t="shared" si="0"/>
        <v>11844041</v>
      </c>
      <c r="G8" s="137">
        <f>E8/C8*100</f>
        <v>12.687853869583909</v>
      </c>
      <c r="H8" s="137">
        <f>F8/D8*100</f>
        <v>21.64451115079542</v>
      </c>
      <c r="I8" s="101">
        <f t="shared" ref="I8:J8" si="1">I9+I10+I11</f>
        <v>353954</v>
      </c>
      <c r="J8" s="101">
        <f t="shared" si="1"/>
        <v>76138717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15" customHeight="1" x14ac:dyDescent="0.25">
      <c r="A9" s="67" t="s">
        <v>12</v>
      </c>
      <c r="B9" s="67" t="s">
        <v>13</v>
      </c>
      <c r="C9" s="49">
        <v>389918</v>
      </c>
      <c r="D9" s="49">
        <v>43975719</v>
      </c>
      <c r="E9" s="49">
        <v>54768</v>
      </c>
      <c r="F9" s="49">
        <v>9874244</v>
      </c>
      <c r="G9" s="138">
        <f t="shared" ref="G9:G29" si="2">E9/C9*100</f>
        <v>14.046030190963227</v>
      </c>
      <c r="H9" s="138">
        <f t="shared" ref="H9:H29" si="3">F9/D9*100</f>
        <v>22.453854591894224</v>
      </c>
      <c r="I9" s="49">
        <v>341778</v>
      </c>
      <c r="J9" s="49">
        <v>56443862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15" customHeight="1" x14ac:dyDescent="0.25">
      <c r="A10" s="67" t="s">
        <v>14</v>
      </c>
      <c r="B10" s="67" t="s">
        <v>15</v>
      </c>
      <c r="C10" s="49">
        <v>31539</v>
      </c>
      <c r="D10" s="49">
        <v>5001859</v>
      </c>
      <c r="E10" s="183">
        <v>74</v>
      </c>
      <c r="F10" s="183">
        <v>147200</v>
      </c>
      <c r="G10" s="138">
        <f t="shared" si="2"/>
        <v>0.23463014046101652</v>
      </c>
      <c r="H10" s="138">
        <f t="shared" si="3"/>
        <v>2.9429058276132936</v>
      </c>
      <c r="I10" s="49">
        <v>1247</v>
      </c>
      <c r="J10" s="49">
        <v>1730168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15" customHeight="1" x14ac:dyDescent="0.25">
      <c r="A11" s="67" t="s">
        <v>16</v>
      </c>
      <c r="B11" s="67" t="s">
        <v>17</v>
      </c>
      <c r="C11" s="49">
        <v>15851</v>
      </c>
      <c r="D11" s="49">
        <v>5743182</v>
      </c>
      <c r="E11" s="49">
        <v>643</v>
      </c>
      <c r="F11" s="49">
        <v>1822597</v>
      </c>
      <c r="G11" s="138">
        <f t="shared" si="2"/>
        <v>4.05652640211974</v>
      </c>
      <c r="H11" s="138">
        <f t="shared" si="3"/>
        <v>31.734968524417301</v>
      </c>
      <c r="I11" s="49">
        <v>10929</v>
      </c>
      <c r="J11" s="49">
        <v>17964687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15" customHeight="1" x14ac:dyDescent="0.25">
      <c r="A12" s="67"/>
      <c r="B12" s="68" t="s">
        <v>18</v>
      </c>
      <c r="C12" s="49">
        <v>458</v>
      </c>
      <c r="D12" s="49">
        <v>68279</v>
      </c>
      <c r="E12" s="49"/>
      <c r="F12" s="49"/>
      <c r="G12" s="138">
        <f t="shared" si="2"/>
        <v>0</v>
      </c>
      <c r="H12" s="138">
        <f t="shared" si="3"/>
        <v>0</v>
      </c>
      <c r="I12" s="49"/>
      <c r="J12" s="4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15" customHeight="1" x14ac:dyDescent="0.25">
      <c r="A13" s="67"/>
      <c r="B13" s="68" t="s">
        <v>19</v>
      </c>
      <c r="C13" s="49">
        <v>17738</v>
      </c>
      <c r="D13" s="49">
        <v>2543820</v>
      </c>
      <c r="E13" s="49"/>
      <c r="F13" s="49"/>
      <c r="G13" s="138">
        <f t="shared" si="2"/>
        <v>0</v>
      </c>
      <c r="H13" s="138">
        <f t="shared" si="3"/>
        <v>0</v>
      </c>
      <c r="I13" s="49"/>
      <c r="J13" s="4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15" customHeight="1" x14ac:dyDescent="0.25">
      <c r="A14" s="100" t="s">
        <v>20</v>
      </c>
      <c r="B14" s="111" t="s">
        <v>21</v>
      </c>
      <c r="C14" s="101">
        <f>C15+C16+C17+C18</f>
        <v>152085</v>
      </c>
      <c r="D14" s="101">
        <f t="shared" ref="D14:F14" si="4">D15+D16+D17+D18</f>
        <v>132851942</v>
      </c>
      <c r="E14" s="101">
        <f t="shared" si="4"/>
        <v>8437</v>
      </c>
      <c r="F14" s="101">
        <f t="shared" si="4"/>
        <v>18205538</v>
      </c>
      <c r="G14" s="137">
        <f t="shared" si="2"/>
        <v>5.5475556432258282</v>
      </c>
      <c r="H14" s="137">
        <f t="shared" si="3"/>
        <v>13.703629563804192</v>
      </c>
      <c r="I14" s="101">
        <f t="shared" ref="I14:J14" si="5">I15+I16+I17+I18</f>
        <v>115268</v>
      </c>
      <c r="J14" s="101">
        <f t="shared" si="5"/>
        <v>140706258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15" customHeight="1" x14ac:dyDescent="0.25">
      <c r="A15" s="67" t="s">
        <v>22</v>
      </c>
      <c r="B15" s="69" t="s">
        <v>23</v>
      </c>
      <c r="C15" s="49">
        <v>93610</v>
      </c>
      <c r="D15" s="49">
        <v>36113455</v>
      </c>
      <c r="E15" s="49">
        <v>7886</v>
      </c>
      <c r="F15" s="49">
        <v>7640012</v>
      </c>
      <c r="G15" s="138">
        <f t="shared" si="2"/>
        <v>8.4243136417049467</v>
      </c>
      <c r="H15" s="138">
        <f t="shared" si="3"/>
        <v>21.155583147610773</v>
      </c>
      <c r="I15" s="49">
        <v>107997</v>
      </c>
      <c r="J15" s="49">
        <v>61773592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5" customHeight="1" x14ac:dyDescent="0.25">
      <c r="A16" s="67" t="s">
        <v>24</v>
      </c>
      <c r="B16" s="70" t="s">
        <v>25</v>
      </c>
      <c r="C16" s="49">
        <v>36875</v>
      </c>
      <c r="D16" s="49">
        <v>53977836</v>
      </c>
      <c r="E16" s="49">
        <v>375</v>
      </c>
      <c r="F16" s="49">
        <v>5431115</v>
      </c>
      <c r="G16" s="138">
        <f t="shared" si="2"/>
        <v>1.0169491525423728</v>
      </c>
      <c r="H16" s="138">
        <f t="shared" si="3"/>
        <v>10.061750159824859</v>
      </c>
      <c r="I16" s="49">
        <v>5119</v>
      </c>
      <c r="J16" s="49">
        <v>42555648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5" customHeight="1" x14ac:dyDescent="0.25">
      <c r="A17" s="67" t="s">
        <v>26</v>
      </c>
      <c r="B17" s="70" t="s">
        <v>27</v>
      </c>
      <c r="C17" s="49">
        <v>10851</v>
      </c>
      <c r="D17" s="49">
        <v>32452883</v>
      </c>
      <c r="E17" s="49">
        <v>130</v>
      </c>
      <c r="F17" s="49">
        <v>5109862</v>
      </c>
      <c r="G17" s="138">
        <f t="shared" si="2"/>
        <v>1.1980462630172335</v>
      </c>
      <c r="H17" s="138">
        <f t="shared" si="3"/>
        <v>15.745479376978619</v>
      </c>
      <c r="I17" s="49">
        <v>1186</v>
      </c>
      <c r="J17" s="49">
        <v>35763111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5" customHeight="1" x14ac:dyDescent="0.25">
      <c r="A18" s="67" t="s">
        <v>28</v>
      </c>
      <c r="B18" s="49" t="s">
        <v>29</v>
      </c>
      <c r="C18" s="49">
        <v>10749</v>
      </c>
      <c r="D18" s="49">
        <v>10307768</v>
      </c>
      <c r="E18" s="49">
        <v>46</v>
      </c>
      <c r="F18" s="49">
        <v>24549</v>
      </c>
      <c r="G18" s="138">
        <f t="shared" si="2"/>
        <v>0.42794678574751138</v>
      </c>
      <c r="H18" s="138">
        <f t="shared" si="3"/>
        <v>0.23816019142068387</v>
      </c>
      <c r="I18" s="49">
        <v>966</v>
      </c>
      <c r="J18" s="49">
        <v>613907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15" customHeight="1" x14ac:dyDescent="0.25">
      <c r="A19" s="67"/>
      <c r="B19" s="71" t="s">
        <v>30</v>
      </c>
      <c r="C19" s="49">
        <v>326</v>
      </c>
      <c r="D19" s="49">
        <v>57412</v>
      </c>
      <c r="E19" s="49"/>
      <c r="F19" s="49"/>
      <c r="G19" s="138">
        <f t="shared" si="2"/>
        <v>0</v>
      </c>
      <c r="H19" s="138">
        <f t="shared" si="3"/>
        <v>0</v>
      </c>
      <c r="I19" s="49"/>
      <c r="J19" s="4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15" customHeight="1" x14ac:dyDescent="0.25">
      <c r="A20" s="66" t="s">
        <v>31</v>
      </c>
      <c r="B20" s="66" t="s">
        <v>32</v>
      </c>
      <c r="C20" s="48">
        <v>4880</v>
      </c>
      <c r="D20" s="48">
        <v>13416089</v>
      </c>
      <c r="E20" s="48">
        <v>0</v>
      </c>
      <c r="F20" s="48">
        <v>0</v>
      </c>
      <c r="G20" s="138">
        <f t="shared" si="2"/>
        <v>0</v>
      </c>
      <c r="H20" s="138">
        <f t="shared" si="3"/>
        <v>0</v>
      </c>
      <c r="I20" s="48"/>
      <c r="J20" s="4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15" customHeight="1" x14ac:dyDescent="0.25">
      <c r="A21" s="66" t="s">
        <v>33</v>
      </c>
      <c r="B21" s="66" t="s">
        <v>34</v>
      </c>
      <c r="C21" s="48">
        <v>16775</v>
      </c>
      <c r="D21" s="48">
        <v>4619834</v>
      </c>
      <c r="E21" s="48">
        <v>1369</v>
      </c>
      <c r="F21" s="48">
        <v>297015</v>
      </c>
      <c r="G21" s="138">
        <f t="shared" si="2"/>
        <v>8.1609538002980617</v>
      </c>
      <c r="H21" s="138">
        <f t="shared" si="3"/>
        <v>6.4291271071644562</v>
      </c>
      <c r="I21" s="48">
        <v>13268</v>
      </c>
      <c r="J21" s="48">
        <v>3883202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15" customHeight="1" x14ac:dyDescent="0.25">
      <c r="A22" s="66" t="s">
        <v>35</v>
      </c>
      <c r="B22" s="66" t="s">
        <v>36</v>
      </c>
      <c r="C22" s="48">
        <v>16528</v>
      </c>
      <c r="D22" s="48">
        <v>21625826</v>
      </c>
      <c r="E22" s="48">
        <v>2092</v>
      </c>
      <c r="F22" s="48">
        <v>1741816</v>
      </c>
      <c r="G22" s="138">
        <f t="shared" si="2"/>
        <v>12.657308809293323</v>
      </c>
      <c r="H22" s="138">
        <f t="shared" si="3"/>
        <v>8.0543328148483209</v>
      </c>
      <c r="I22" s="48">
        <v>39948</v>
      </c>
      <c r="J22" s="48">
        <v>48260810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15" customHeight="1" x14ac:dyDescent="0.25">
      <c r="A23" s="66" t="s">
        <v>37</v>
      </c>
      <c r="B23" s="66" t="s">
        <v>38</v>
      </c>
      <c r="C23" s="48">
        <v>6542</v>
      </c>
      <c r="D23" s="48">
        <v>1777098</v>
      </c>
      <c r="E23" s="48">
        <v>4</v>
      </c>
      <c r="F23" s="48">
        <v>4813</v>
      </c>
      <c r="G23" s="138">
        <f t="shared" si="2"/>
        <v>6.1143381228981962E-2</v>
      </c>
      <c r="H23" s="138">
        <f t="shared" si="3"/>
        <v>0.27083481046064989</v>
      </c>
      <c r="I23" s="48">
        <v>37</v>
      </c>
      <c r="J23" s="48">
        <v>275273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15" customHeight="1" x14ac:dyDescent="0.25">
      <c r="A24" s="66" t="s">
        <v>39</v>
      </c>
      <c r="B24" s="66" t="s">
        <v>40</v>
      </c>
      <c r="C24" s="48">
        <v>6033</v>
      </c>
      <c r="D24" s="48">
        <v>2501678</v>
      </c>
      <c r="E24" s="48">
        <v>8</v>
      </c>
      <c r="F24" s="48">
        <v>13563</v>
      </c>
      <c r="G24" s="138">
        <f t="shared" si="2"/>
        <v>0.13260401127134097</v>
      </c>
      <c r="H24" s="138">
        <f t="shared" si="3"/>
        <v>0.54215610482244314</v>
      </c>
      <c r="I24" s="48">
        <v>29</v>
      </c>
      <c r="J24" s="48">
        <v>44876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15" customHeight="1" x14ac:dyDescent="0.25">
      <c r="A25" s="66" t="s">
        <v>41</v>
      </c>
      <c r="B25" s="66" t="s">
        <v>42</v>
      </c>
      <c r="C25" s="48">
        <v>22195</v>
      </c>
      <c r="D25" s="48">
        <v>16422292</v>
      </c>
      <c r="E25" s="48">
        <v>2</v>
      </c>
      <c r="F25" s="48">
        <v>690</v>
      </c>
      <c r="G25" s="138">
        <f t="shared" si="2"/>
        <v>9.0110385221896828E-3</v>
      </c>
      <c r="H25" s="138">
        <f t="shared" si="3"/>
        <v>4.2016059634063258E-3</v>
      </c>
      <c r="I25" s="48">
        <v>10</v>
      </c>
      <c r="J25" s="48">
        <v>211335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15" customHeight="1" x14ac:dyDescent="0.25">
      <c r="A26" s="67"/>
      <c r="B26" s="68" t="s">
        <v>43</v>
      </c>
      <c r="C26" s="183">
        <v>532</v>
      </c>
      <c r="D26" s="183">
        <v>121292</v>
      </c>
      <c r="E26" s="49"/>
      <c r="F26" s="49"/>
      <c r="G26" s="138">
        <f t="shared" si="2"/>
        <v>0</v>
      </c>
      <c r="H26" s="138">
        <f t="shared" si="3"/>
        <v>0</v>
      </c>
      <c r="I26" s="49"/>
      <c r="J26" s="4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15" customHeight="1" x14ac:dyDescent="0.25">
      <c r="A27" s="72">
        <v>2</v>
      </c>
      <c r="B27" s="72" t="s">
        <v>44</v>
      </c>
      <c r="C27" s="114">
        <f>C8+C14+C20+C21+C22+C23+C24+C25</f>
        <v>662346</v>
      </c>
      <c r="D27" s="114">
        <f t="shared" ref="D27:F27" si="6">D8+D14+D20+D21+D22+D23+D24+D25</f>
        <v>247935519</v>
      </c>
      <c r="E27" s="114">
        <f t="shared" si="6"/>
        <v>67397</v>
      </c>
      <c r="F27" s="114">
        <f t="shared" si="6"/>
        <v>32107476</v>
      </c>
      <c r="G27" s="137">
        <f t="shared" si="2"/>
        <v>10.175497398640591</v>
      </c>
      <c r="H27" s="137">
        <f t="shared" si="3"/>
        <v>12.949929937226944</v>
      </c>
      <c r="I27" s="114">
        <f t="shared" ref="I27:J27" si="7">I8+I14+I20+I21+I22+I23+I24+I25</f>
        <v>522514</v>
      </c>
      <c r="J27" s="114">
        <f t="shared" si="7"/>
        <v>269520471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15" customHeight="1" x14ac:dyDescent="0.25">
      <c r="A28" s="67">
        <v>3</v>
      </c>
      <c r="B28" s="70" t="s">
        <v>45</v>
      </c>
      <c r="C28" s="49">
        <v>91401</v>
      </c>
      <c r="D28" s="49">
        <v>23528964</v>
      </c>
      <c r="E28" s="183">
        <v>51056</v>
      </c>
      <c r="F28" s="183">
        <v>8838813</v>
      </c>
      <c r="G28" s="138">
        <f t="shared" si="2"/>
        <v>55.859345083751819</v>
      </c>
      <c r="H28" s="138">
        <f t="shared" si="3"/>
        <v>37.565670124702471</v>
      </c>
      <c r="I28" s="49">
        <v>338927</v>
      </c>
      <c r="J28" s="49">
        <v>56027605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5" customHeight="1" thickBot="1" x14ac:dyDescent="0.3">
      <c r="A29" s="73"/>
      <c r="B29" s="74" t="s">
        <v>46</v>
      </c>
      <c r="C29" s="50">
        <v>4188</v>
      </c>
      <c r="D29" s="50">
        <v>1004426</v>
      </c>
      <c r="E29" s="50"/>
      <c r="F29" s="50"/>
      <c r="G29" s="138">
        <f t="shared" si="2"/>
        <v>0</v>
      </c>
      <c r="H29" s="138">
        <f t="shared" si="3"/>
        <v>0</v>
      </c>
      <c r="I29" s="50"/>
      <c r="J29" s="50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5" customFormat="1" ht="15" customHeight="1" x14ac:dyDescent="0.25">
      <c r="A30" s="148">
        <v>4</v>
      </c>
      <c r="B30" s="149" t="s">
        <v>47</v>
      </c>
      <c r="C30" s="208"/>
      <c r="D30" s="209"/>
      <c r="E30" s="209"/>
      <c r="F30" s="209"/>
      <c r="G30" s="209"/>
      <c r="H30" s="209"/>
      <c r="I30" s="209"/>
      <c r="J30" s="209"/>
    </row>
    <row r="31" spans="1:76" ht="15" customHeight="1" x14ac:dyDescent="0.25">
      <c r="A31" s="75" t="s">
        <v>48</v>
      </c>
      <c r="B31" s="49" t="s">
        <v>49</v>
      </c>
      <c r="C31" s="49">
        <v>107</v>
      </c>
      <c r="D31" s="49">
        <v>507900</v>
      </c>
      <c r="E31" s="49">
        <v>11</v>
      </c>
      <c r="F31" s="49">
        <v>400433</v>
      </c>
      <c r="G31" s="138">
        <f t="shared" ref="G31:G37" si="8">E31/C31*100</f>
        <v>10.2803738317757</v>
      </c>
      <c r="H31" s="138">
        <f t="shared" ref="H31:H37" si="9">F31/D31*100</f>
        <v>78.840913565662532</v>
      </c>
      <c r="I31" s="49">
        <v>1116</v>
      </c>
      <c r="J31" s="49">
        <v>5841609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5" customHeight="1" x14ac:dyDescent="0.25">
      <c r="A32" s="75" t="s">
        <v>50</v>
      </c>
      <c r="B32" s="49" t="s">
        <v>34</v>
      </c>
      <c r="C32" s="49">
        <v>1325</v>
      </c>
      <c r="D32" s="49">
        <v>2439600</v>
      </c>
      <c r="E32" s="49">
        <v>695</v>
      </c>
      <c r="F32" s="49">
        <v>386707</v>
      </c>
      <c r="G32" s="138">
        <f t="shared" si="8"/>
        <v>52.452830188679243</v>
      </c>
      <c r="H32" s="138">
        <f t="shared" si="9"/>
        <v>15.851246105919003</v>
      </c>
      <c r="I32" s="49">
        <v>3091</v>
      </c>
      <c r="J32" s="49">
        <v>6996330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15" customHeight="1" x14ac:dyDescent="0.25">
      <c r="A33" s="75" t="s">
        <v>51</v>
      </c>
      <c r="B33" s="49" t="s">
        <v>52</v>
      </c>
      <c r="C33" s="49">
        <v>18545</v>
      </c>
      <c r="D33" s="49">
        <v>64713305</v>
      </c>
      <c r="E33" s="49">
        <v>3065</v>
      </c>
      <c r="F33" s="49">
        <v>14484789</v>
      </c>
      <c r="G33" s="138">
        <f t="shared" si="8"/>
        <v>16.527365866810463</v>
      </c>
      <c r="H33" s="138">
        <f t="shared" si="9"/>
        <v>22.383015362914939</v>
      </c>
      <c r="I33" s="49">
        <v>23524</v>
      </c>
      <c r="J33" s="49">
        <v>146631100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15" customHeight="1" x14ac:dyDescent="0.25">
      <c r="A34" s="75" t="s">
        <v>53</v>
      </c>
      <c r="B34" s="49" t="s">
        <v>54</v>
      </c>
      <c r="C34" s="49">
        <v>5462</v>
      </c>
      <c r="D34" s="49">
        <v>1529591</v>
      </c>
      <c r="E34" s="49">
        <v>29559</v>
      </c>
      <c r="F34" s="49">
        <v>4187578</v>
      </c>
      <c r="G34" s="138">
        <f t="shared" si="8"/>
        <v>541.17539362870741</v>
      </c>
      <c r="H34" s="138">
        <f t="shared" si="9"/>
        <v>273.77109305690215</v>
      </c>
      <c r="I34" s="49">
        <v>140132</v>
      </c>
      <c r="J34" s="49">
        <v>11244124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15" customHeight="1" x14ac:dyDescent="0.25">
      <c r="A35" s="75" t="s">
        <v>55</v>
      </c>
      <c r="B35" s="49" t="s">
        <v>42</v>
      </c>
      <c r="C35" s="49">
        <v>137146</v>
      </c>
      <c r="D35" s="49">
        <v>639581697</v>
      </c>
      <c r="E35" s="49">
        <v>9794</v>
      </c>
      <c r="F35" s="49">
        <v>350875093</v>
      </c>
      <c r="G35" s="138">
        <f t="shared" si="8"/>
        <v>7.1412946786636136</v>
      </c>
      <c r="H35" s="138">
        <f t="shared" si="9"/>
        <v>54.860089750191833</v>
      </c>
      <c r="I35" s="49">
        <v>108817</v>
      </c>
      <c r="J35" s="49">
        <v>1612331951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5" customHeight="1" thickBot="1" x14ac:dyDescent="0.3">
      <c r="A36" s="76">
        <v>5</v>
      </c>
      <c r="B36" s="77" t="s">
        <v>56</v>
      </c>
      <c r="C36" s="77">
        <f>C31+C32+C33+C34+C35</f>
        <v>162585</v>
      </c>
      <c r="D36" s="77">
        <f t="shared" ref="D36:F36" si="10">D31+D32+D33+D34+D35</f>
        <v>708772093</v>
      </c>
      <c r="E36" s="77">
        <f t="shared" si="10"/>
        <v>43124</v>
      </c>
      <c r="F36" s="77">
        <f t="shared" si="10"/>
        <v>370334600</v>
      </c>
      <c r="G36" s="137">
        <f t="shared" si="8"/>
        <v>26.523972076144787</v>
      </c>
      <c r="H36" s="137">
        <f t="shared" si="9"/>
        <v>52.250166683693067</v>
      </c>
      <c r="I36" s="77">
        <f t="shared" ref="I36:J36" si="11">I31+I32+I33+I34+I35</f>
        <v>276680</v>
      </c>
      <c r="J36" s="77">
        <f t="shared" si="11"/>
        <v>1783045114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s="5" customFormat="1" ht="15" customHeight="1" thickBot="1" x14ac:dyDescent="0.3">
      <c r="A37" s="123"/>
      <c r="B37" s="124" t="s">
        <v>57</v>
      </c>
      <c r="C37" s="124">
        <f>C27+C36</f>
        <v>824931</v>
      </c>
      <c r="D37" s="124">
        <f t="shared" ref="D37:F37" si="12">D27+D36</f>
        <v>956707612</v>
      </c>
      <c r="E37" s="124">
        <f t="shared" si="12"/>
        <v>110521</v>
      </c>
      <c r="F37" s="124">
        <f t="shared" si="12"/>
        <v>402442076</v>
      </c>
      <c r="G37" s="141">
        <f t="shared" si="8"/>
        <v>13.397605375479888</v>
      </c>
      <c r="H37" s="141">
        <f t="shared" si="9"/>
        <v>42.065315562682073</v>
      </c>
      <c r="I37" s="124">
        <f t="shared" ref="I37:J37" si="13">I27+I36</f>
        <v>799194</v>
      </c>
      <c r="J37" s="124">
        <f t="shared" si="13"/>
        <v>2052565585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6" style="2" bestFit="1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96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364038</v>
      </c>
      <c r="D8" s="105">
        <f t="shared" ref="D8:F8" si="0">D9+D10+D11</f>
        <v>123264922</v>
      </c>
      <c r="E8" s="104">
        <f t="shared" si="0"/>
        <v>76915</v>
      </c>
      <c r="F8" s="104">
        <f t="shared" si="0"/>
        <v>28014867.92403705</v>
      </c>
      <c r="G8" s="139">
        <f>E8/C8*100</f>
        <v>21.128288805014861</v>
      </c>
      <c r="H8" s="139">
        <f>F8/D8*100</f>
        <v>22.727364338118068</v>
      </c>
      <c r="I8" s="104">
        <f t="shared" ref="I8:J8" si="1">I9+I10+I11</f>
        <v>398213</v>
      </c>
      <c r="J8" s="104">
        <f t="shared" si="1"/>
        <v>176151008</v>
      </c>
    </row>
    <row r="9" spans="1:10" ht="15" customHeight="1" x14ac:dyDescent="0.25">
      <c r="A9" s="9" t="s">
        <v>12</v>
      </c>
      <c r="B9" s="10" t="s">
        <v>13</v>
      </c>
      <c r="C9" s="49">
        <v>303435</v>
      </c>
      <c r="D9" s="49">
        <v>104005907</v>
      </c>
      <c r="E9" s="45">
        <v>76412</v>
      </c>
      <c r="F9" s="45">
        <v>19866272.444989998</v>
      </c>
      <c r="G9" s="138">
        <f>E9/C9*100</f>
        <v>25.182328999621006</v>
      </c>
      <c r="H9" s="138">
        <f>F9/D9*100</f>
        <v>19.101100137504687</v>
      </c>
      <c r="I9" s="45">
        <v>396754</v>
      </c>
      <c r="J9" s="45">
        <v>157903462</v>
      </c>
    </row>
    <row r="10" spans="1:10" ht="15" customHeight="1" x14ac:dyDescent="0.25">
      <c r="A10" s="9" t="s">
        <v>14</v>
      </c>
      <c r="B10" s="10" t="s">
        <v>15</v>
      </c>
      <c r="C10" s="49">
        <v>35636</v>
      </c>
      <c r="D10" s="49">
        <v>7569838</v>
      </c>
      <c r="E10" s="45">
        <v>30</v>
      </c>
      <c r="F10" s="45">
        <v>1440734.7985399999</v>
      </c>
      <c r="G10" s="138">
        <f t="shared" ref="G10:G29" si="2">E10/C10*100</f>
        <v>8.4184532495229544E-2</v>
      </c>
      <c r="H10" s="138">
        <f t="shared" ref="H10:H29" si="3">F10/D10*100</f>
        <v>19.032571087254439</v>
      </c>
      <c r="I10" s="45">
        <v>121</v>
      </c>
      <c r="J10" s="45">
        <v>1920124</v>
      </c>
    </row>
    <row r="11" spans="1:10" ht="15" customHeight="1" x14ac:dyDescent="0.25">
      <c r="A11" s="9" t="s">
        <v>16</v>
      </c>
      <c r="B11" s="10" t="s">
        <v>17</v>
      </c>
      <c r="C11" s="49">
        <v>24967</v>
      </c>
      <c r="D11" s="49">
        <v>11689177</v>
      </c>
      <c r="E11" s="45">
        <v>473</v>
      </c>
      <c r="F11" s="45">
        <v>6707860.6805070518</v>
      </c>
      <c r="G11" s="138">
        <f t="shared" si="2"/>
        <v>1.894500740978091</v>
      </c>
      <c r="H11" s="138">
        <f t="shared" si="3"/>
        <v>57.385226355174979</v>
      </c>
      <c r="I11" s="45">
        <v>1338</v>
      </c>
      <c r="J11" s="183">
        <v>16327422</v>
      </c>
    </row>
    <row r="12" spans="1:10" ht="15" customHeight="1" x14ac:dyDescent="0.25">
      <c r="A12" s="9"/>
      <c r="B12" s="12" t="s">
        <v>18</v>
      </c>
      <c r="C12" s="49">
        <v>429</v>
      </c>
      <c r="D12" s="49">
        <v>85732</v>
      </c>
      <c r="E12" s="45">
        <v>0</v>
      </c>
      <c r="F12" s="45">
        <v>0</v>
      </c>
      <c r="G12" s="138">
        <f t="shared" si="2"/>
        <v>0</v>
      </c>
      <c r="H12" s="138">
        <f t="shared" si="3"/>
        <v>0</v>
      </c>
      <c r="I12" s="45">
        <v>0</v>
      </c>
      <c r="J12" s="45">
        <v>0</v>
      </c>
    </row>
    <row r="13" spans="1:10" ht="15" customHeight="1" x14ac:dyDescent="0.25">
      <c r="A13" s="9"/>
      <c r="B13" s="12" t="s">
        <v>19</v>
      </c>
      <c r="C13" s="49">
        <v>13566</v>
      </c>
      <c r="D13" s="49">
        <v>3798130.0000000005</v>
      </c>
      <c r="E13" s="45">
        <v>9078</v>
      </c>
      <c r="F13" s="45">
        <v>2390792.7382000033</v>
      </c>
      <c r="G13" s="138">
        <f t="shared" si="2"/>
        <v>66.917293233082702</v>
      </c>
      <c r="H13" s="138">
        <f t="shared" si="3"/>
        <v>62.946574714399006</v>
      </c>
      <c r="I13" s="45">
        <v>54442</v>
      </c>
      <c r="J13" s="45">
        <v>4531948386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244554</v>
      </c>
      <c r="D14" s="105">
        <f t="shared" ref="D14:F14" si="4">D15+D16+D17+D18</f>
        <v>507291267</v>
      </c>
      <c r="E14" s="104">
        <f t="shared" si="4"/>
        <v>115119</v>
      </c>
      <c r="F14" s="104">
        <f t="shared" si="4"/>
        <v>158509586.54275745</v>
      </c>
      <c r="G14" s="139">
        <f t="shared" si="2"/>
        <v>47.073039083392629</v>
      </c>
      <c r="H14" s="139">
        <f t="shared" si="3"/>
        <v>31.246267549635832</v>
      </c>
      <c r="I14" s="104">
        <f t="shared" ref="I14:J14" si="5">I15+I16+I17+I18</f>
        <v>525591</v>
      </c>
      <c r="J14" s="104">
        <f t="shared" si="5"/>
        <v>448794459</v>
      </c>
    </row>
    <row r="15" spans="1:10" ht="15" customHeight="1" x14ac:dyDescent="0.25">
      <c r="A15" s="9" t="s">
        <v>22</v>
      </c>
      <c r="B15" s="13" t="s">
        <v>23</v>
      </c>
      <c r="C15" s="49">
        <v>127754</v>
      </c>
      <c r="D15" s="49">
        <v>79313321</v>
      </c>
      <c r="E15" s="45">
        <v>83103</v>
      </c>
      <c r="F15" s="45">
        <v>33463532.353323571</v>
      </c>
      <c r="G15" s="138">
        <f t="shared" si="2"/>
        <v>65.049235248994165</v>
      </c>
      <c r="H15" s="138">
        <f t="shared" si="3"/>
        <v>42.191566222934448</v>
      </c>
      <c r="I15" s="45">
        <v>456574</v>
      </c>
      <c r="J15" s="183">
        <v>173520334</v>
      </c>
    </row>
    <row r="16" spans="1:10" ht="15" customHeight="1" x14ac:dyDescent="0.25">
      <c r="A16" s="9" t="s">
        <v>24</v>
      </c>
      <c r="B16" s="14" t="s">
        <v>25</v>
      </c>
      <c r="C16" s="49">
        <v>32195</v>
      </c>
      <c r="D16" s="49">
        <v>207816408</v>
      </c>
      <c r="E16" s="45">
        <v>17841</v>
      </c>
      <c r="F16" s="45">
        <v>54869932.342669971</v>
      </c>
      <c r="G16" s="138">
        <f t="shared" si="2"/>
        <v>55.415437179686286</v>
      </c>
      <c r="H16" s="138">
        <f t="shared" si="3"/>
        <v>26.403079944808773</v>
      </c>
      <c r="I16" s="45">
        <v>50577</v>
      </c>
      <c r="J16" s="183">
        <v>157626886</v>
      </c>
    </row>
    <row r="17" spans="1:10" ht="15" customHeight="1" x14ac:dyDescent="0.25">
      <c r="A17" s="9" t="s">
        <v>26</v>
      </c>
      <c r="B17" s="14" t="s">
        <v>27</v>
      </c>
      <c r="C17" s="49">
        <v>73574</v>
      </c>
      <c r="D17" s="49">
        <v>187361961</v>
      </c>
      <c r="E17" s="45">
        <v>14175</v>
      </c>
      <c r="F17" s="45">
        <v>70176121.846763924</v>
      </c>
      <c r="G17" s="138">
        <f t="shared" si="2"/>
        <v>19.26631690542855</v>
      </c>
      <c r="H17" s="138">
        <f t="shared" si="3"/>
        <v>37.454839537446944</v>
      </c>
      <c r="I17" s="45">
        <v>18440</v>
      </c>
      <c r="J17" s="183">
        <v>117647239</v>
      </c>
    </row>
    <row r="18" spans="1:10" ht="15" customHeight="1" x14ac:dyDescent="0.25">
      <c r="A18" s="9" t="s">
        <v>28</v>
      </c>
      <c r="B18" s="11" t="s">
        <v>29</v>
      </c>
      <c r="C18" s="49">
        <v>11031</v>
      </c>
      <c r="D18" s="49">
        <v>32799577</v>
      </c>
      <c r="E18" s="45">
        <v>0</v>
      </c>
      <c r="F18" s="45">
        <v>0</v>
      </c>
      <c r="G18" s="138">
        <f t="shared" si="2"/>
        <v>0</v>
      </c>
      <c r="H18" s="138">
        <f t="shared" si="3"/>
        <v>0</v>
      </c>
      <c r="I18" s="45">
        <v>0</v>
      </c>
      <c r="J18" s="45">
        <v>0</v>
      </c>
    </row>
    <row r="19" spans="1:10" ht="15" customHeight="1" x14ac:dyDescent="0.25">
      <c r="A19" s="9"/>
      <c r="B19" s="15" t="s">
        <v>30</v>
      </c>
      <c r="C19" s="49">
        <v>487</v>
      </c>
      <c r="D19" s="49">
        <v>681641</v>
      </c>
      <c r="E19" s="45">
        <v>0</v>
      </c>
      <c r="F19" s="45">
        <v>0</v>
      </c>
      <c r="G19" s="138">
        <f t="shared" si="2"/>
        <v>0</v>
      </c>
      <c r="H19" s="138">
        <f t="shared" si="3"/>
        <v>0</v>
      </c>
      <c r="I19" s="45">
        <v>0</v>
      </c>
      <c r="J19" s="45">
        <v>0</v>
      </c>
    </row>
    <row r="20" spans="1:10" ht="15" customHeight="1" x14ac:dyDescent="0.25">
      <c r="A20" s="6" t="s">
        <v>31</v>
      </c>
      <c r="B20" s="7" t="s">
        <v>32</v>
      </c>
      <c r="C20" s="48">
        <v>3986</v>
      </c>
      <c r="D20" s="48">
        <v>7807299.0000000009</v>
      </c>
      <c r="E20" s="44">
        <v>0</v>
      </c>
      <c r="F20" s="44">
        <v>0</v>
      </c>
      <c r="G20" s="138">
        <f t="shared" si="2"/>
        <v>0</v>
      </c>
      <c r="H20" s="138">
        <f t="shared" si="3"/>
        <v>0</v>
      </c>
      <c r="I20" s="44">
        <v>0</v>
      </c>
      <c r="J20" s="44">
        <v>0</v>
      </c>
    </row>
    <row r="21" spans="1:10" ht="15" customHeight="1" x14ac:dyDescent="0.25">
      <c r="A21" s="6" t="s">
        <v>33</v>
      </c>
      <c r="B21" s="7" t="s">
        <v>34</v>
      </c>
      <c r="C21" s="48">
        <v>11368</v>
      </c>
      <c r="D21" s="48">
        <v>2028699.0000000002</v>
      </c>
      <c r="E21" s="44">
        <v>262</v>
      </c>
      <c r="F21" s="44">
        <v>55181.159999999989</v>
      </c>
      <c r="G21" s="138">
        <f t="shared" si="2"/>
        <v>2.3047149894440535</v>
      </c>
      <c r="H21" s="138">
        <f t="shared" si="3"/>
        <v>2.7200269729516298</v>
      </c>
      <c r="I21" s="183">
        <v>3291</v>
      </c>
      <c r="J21" s="183">
        <v>738807</v>
      </c>
    </row>
    <row r="22" spans="1:10" ht="15" customHeight="1" x14ac:dyDescent="0.25">
      <c r="A22" s="6" t="s">
        <v>35</v>
      </c>
      <c r="B22" s="7" t="s">
        <v>36</v>
      </c>
      <c r="C22" s="48">
        <v>16159</v>
      </c>
      <c r="D22" s="48">
        <v>19927497</v>
      </c>
      <c r="E22" s="44">
        <v>5567</v>
      </c>
      <c r="F22" s="44">
        <v>543365.39099999995</v>
      </c>
      <c r="G22" s="138">
        <f t="shared" si="2"/>
        <v>34.451389318645958</v>
      </c>
      <c r="H22" s="138">
        <f t="shared" si="3"/>
        <v>2.7267116938971308</v>
      </c>
      <c r="I22" s="183">
        <v>99877</v>
      </c>
      <c r="J22" s="183">
        <v>86903158</v>
      </c>
    </row>
    <row r="23" spans="1:10" ht="15" customHeight="1" x14ac:dyDescent="0.25">
      <c r="A23" s="6" t="s">
        <v>37</v>
      </c>
      <c r="B23" s="7" t="s">
        <v>38</v>
      </c>
      <c r="C23" s="48">
        <v>4210</v>
      </c>
      <c r="D23" s="48">
        <v>812157</v>
      </c>
      <c r="E23" s="44">
        <v>0</v>
      </c>
      <c r="F23" s="44">
        <v>0</v>
      </c>
      <c r="G23" s="138">
        <f t="shared" si="2"/>
        <v>0</v>
      </c>
      <c r="H23" s="138">
        <f t="shared" si="3"/>
        <v>0</v>
      </c>
      <c r="I23" s="44">
        <v>0</v>
      </c>
      <c r="J23" s="44">
        <v>0</v>
      </c>
    </row>
    <row r="24" spans="1:10" ht="15" customHeight="1" x14ac:dyDescent="0.25">
      <c r="A24" s="6" t="s">
        <v>39</v>
      </c>
      <c r="B24" s="7" t="s">
        <v>40</v>
      </c>
      <c r="C24" s="48">
        <v>4956</v>
      </c>
      <c r="D24" s="48">
        <v>1299379</v>
      </c>
      <c r="E24" s="44">
        <v>0</v>
      </c>
      <c r="F24" s="44">
        <v>0</v>
      </c>
      <c r="G24" s="138">
        <f t="shared" si="2"/>
        <v>0</v>
      </c>
      <c r="H24" s="138">
        <f t="shared" si="3"/>
        <v>0</v>
      </c>
      <c r="I24" s="44">
        <v>0</v>
      </c>
      <c r="J24" s="44">
        <v>0</v>
      </c>
    </row>
    <row r="25" spans="1:10" ht="15" customHeight="1" x14ac:dyDescent="0.25">
      <c r="A25" s="6" t="s">
        <v>41</v>
      </c>
      <c r="B25" s="7" t="s">
        <v>42</v>
      </c>
      <c r="C25" s="48">
        <v>37451</v>
      </c>
      <c r="D25" s="48">
        <v>8217234</v>
      </c>
      <c r="E25" s="44">
        <v>3</v>
      </c>
      <c r="F25" s="44">
        <v>1053000</v>
      </c>
      <c r="G25" s="138">
        <f t="shared" si="2"/>
        <v>8.0104670102266965E-3</v>
      </c>
      <c r="H25" s="138">
        <f t="shared" si="3"/>
        <v>12.814531021022402</v>
      </c>
      <c r="I25" s="183">
        <v>42187</v>
      </c>
      <c r="J25" s="183">
        <v>870361</v>
      </c>
    </row>
    <row r="26" spans="1:10" ht="15" customHeight="1" x14ac:dyDescent="0.25">
      <c r="A26" s="9"/>
      <c r="B26" s="12" t="s">
        <v>43</v>
      </c>
      <c r="C26" s="49">
        <v>1368</v>
      </c>
      <c r="D26" s="49">
        <v>227901.00000000003</v>
      </c>
      <c r="E26" s="45">
        <v>0</v>
      </c>
      <c r="F26" s="45">
        <v>0</v>
      </c>
      <c r="G26" s="138">
        <f t="shared" si="2"/>
        <v>0</v>
      </c>
      <c r="H26" s="138">
        <f t="shared" si="3"/>
        <v>0</v>
      </c>
      <c r="I26" s="45">
        <v>0</v>
      </c>
      <c r="J26" s="45">
        <v>0</v>
      </c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686722</v>
      </c>
      <c r="D27" s="118">
        <f t="shared" ref="D27:F27" si="6">D8+D14+D20+D21+D22+D23+D24+D25</f>
        <v>670648454</v>
      </c>
      <c r="E27" s="117">
        <f t="shared" si="6"/>
        <v>197866</v>
      </c>
      <c r="F27" s="117">
        <f t="shared" si="6"/>
        <v>188176001.01779449</v>
      </c>
      <c r="G27" s="139">
        <f t="shared" si="2"/>
        <v>28.813115059660245</v>
      </c>
      <c r="H27" s="139">
        <f t="shared" si="3"/>
        <v>28.058813808552298</v>
      </c>
      <c r="I27" s="117">
        <f t="shared" ref="I27:J27" si="7">I8+I14+I20+I21+I22+I23+I24+I25</f>
        <v>1069159</v>
      </c>
      <c r="J27" s="117">
        <f t="shared" si="7"/>
        <v>713457793</v>
      </c>
    </row>
    <row r="28" spans="1:10" ht="15" customHeight="1" x14ac:dyDescent="0.25">
      <c r="A28" s="9">
        <v>3</v>
      </c>
      <c r="B28" s="16" t="s">
        <v>45</v>
      </c>
      <c r="C28" s="49">
        <v>87904</v>
      </c>
      <c r="D28" s="49">
        <v>24022665</v>
      </c>
      <c r="E28" s="45">
        <v>121780</v>
      </c>
      <c r="F28" s="45">
        <v>7007492.1772000026</v>
      </c>
      <c r="G28" s="138">
        <f t="shared" si="2"/>
        <v>138.53749544958137</v>
      </c>
      <c r="H28" s="138">
        <f t="shared" si="3"/>
        <v>29.170336335290038</v>
      </c>
      <c r="I28" s="11">
        <v>717568</v>
      </c>
      <c r="J28" s="158">
        <v>7318838375</v>
      </c>
    </row>
    <row r="29" spans="1:10" ht="15" customHeight="1" thickBot="1" x14ac:dyDescent="0.3">
      <c r="A29" s="17"/>
      <c r="B29" s="18" t="s">
        <v>46</v>
      </c>
      <c r="C29" s="50">
        <v>5322</v>
      </c>
      <c r="D29" s="50">
        <v>942754.99999999988</v>
      </c>
      <c r="E29" s="39">
        <v>16233</v>
      </c>
      <c r="F29" s="39">
        <v>657821.09000000043</v>
      </c>
      <c r="G29" s="138">
        <f t="shared" si="2"/>
        <v>305.01691093573845</v>
      </c>
      <c r="H29" s="138">
        <f t="shared" si="3"/>
        <v>69.776462601630385</v>
      </c>
      <c r="I29" s="11">
        <v>184184</v>
      </c>
      <c r="J29" s="158">
        <v>431562995</v>
      </c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5">
        <v>0</v>
      </c>
      <c r="E31" s="45">
        <v>556</v>
      </c>
      <c r="F31" s="45">
        <v>6238864.7584798494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0</v>
      </c>
      <c r="J31" s="45">
        <v>0</v>
      </c>
    </row>
    <row r="32" spans="1:10" ht="15" customHeight="1" x14ac:dyDescent="0.25">
      <c r="A32" s="20" t="s">
        <v>50</v>
      </c>
      <c r="B32" s="11" t="s">
        <v>34</v>
      </c>
      <c r="C32" s="45">
        <v>128</v>
      </c>
      <c r="D32" s="45">
        <v>4792233</v>
      </c>
      <c r="E32" s="45">
        <v>15</v>
      </c>
      <c r="F32" s="45">
        <v>3456.5790000000002</v>
      </c>
      <c r="G32" s="138">
        <f t="shared" si="8"/>
        <v>11.71875</v>
      </c>
      <c r="H32" s="138">
        <f t="shared" si="9"/>
        <v>7.2128775875463486E-2</v>
      </c>
      <c r="I32" s="45">
        <v>17</v>
      </c>
      <c r="J32" s="45">
        <v>25755</v>
      </c>
    </row>
    <row r="33" spans="1:10" ht="15" customHeight="1" x14ac:dyDescent="0.25">
      <c r="A33" s="20" t="s">
        <v>51</v>
      </c>
      <c r="B33" s="11" t="s">
        <v>52</v>
      </c>
      <c r="C33" s="45">
        <v>111497</v>
      </c>
      <c r="D33" s="45">
        <v>192550572</v>
      </c>
      <c r="E33" s="45">
        <v>15</v>
      </c>
      <c r="F33" s="45">
        <v>26348049.152489997</v>
      </c>
      <c r="G33" s="138">
        <f t="shared" si="8"/>
        <v>1.3453276769778559E-2</v>
      </c>
      <c r="H33" s="138">
        <f t="shared" si="9"/>
        <v>13.683703392213239</v>
      </c>
      <c r="I33" s="45">
        <v>74164</v>
      </c>
      <c r="J33" s="183">
        <v>159859730</v>
      </c>
    </row>
    <row r="34" spans="1:10" ht="15" customHeight="1" x14ac:dyDescent="0.25">
      <c r="A34" s="20" t="s">
        <v>53</v>
      </c>
      <c r="B34" s="11" t="s">
        <v>54</v>
      </c>
      <c r="C34" s="45">
        <v>91441</v>
      </c>
      <c r="D34" s="45">
        <v>16922678</v>
      </c>
      <c r="E34" s="45">
        <v>65455</v>
      </c>
      <c r="F34" s="45">
        <v>42219480.219999991</v>
      </c>
      <c r="G34" s="138">
        <f t="shared" si="8"/>
        <v>71.581675615970951</v>
      </c>
      <c r="H34" s="138">
        <f t="shared" si="9"/>
        <v>249.48462778763499</v>
      </c>
      <c r="I34" s="45">
        <v>484758</v>
      </c>
      <c r="J34" s="183">
        <v>216772236</v>
      </c>
    </row>
    <row r="35" spans="1:10" ht="15" customHeight="1" x14ac:dyDescent="0.25">
      <c r="A35" s="20" t="s">
        <v>55</v>
      </c>
      <c r="B35" s="11" t="s">
        <v>42</v>
      </c>
      <c r="C35" s="45">
        <v>697835</v>
      </c>
      <c r="D35" s="45">
        <v>3891910577.0000005</v>
      </c>
      <c r="E35" s="45">
        <v>293979</v>
      </c>
      <c r="F35" s="45">
        <v>842130265.77370095</v>
      </c>
      <c r="G35" s="138">
        <f t="shared" si="8"/>
        <v>42.1272937012331</v>
      </c>
      <c r="H35" s="138">
        <f t="shared" si="9"/>
        <v>21.637965444284173</v>
      </c>
      <c r="I35" s="45">
        <v>4817476</v>
      </c>
      <c r="J35" s="183">
        <v>2252419459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900901</v>
      </c>
      <c r="D36" s="122">
        <f t="shared" ref="D36:F36" si="10">D31+D32+D33+D34+D35</f>
        <v>4106176060.0000005</v>
      </c>
      <c r="E36" s="122">
        <f t="shared" si="10"/>
        <v>360020</v>
      </c>
      <c r="F36" s="122">
        <f t="shared" si="10"/>
        <v>916940116.48367083</v>
      </c>
      <c r="G36" s="137">
        <f t="shared" si="8"/>
        <v>39.962215604156285</v>
      </c>
      <c r="H36" s="137">
        <f t="shared" si="9"/>
        <v>22.33075501598611</v>
      </c>
      <c r="I36" s="122">
        <f t="shared" ref="I36" si="11">I31+I32+I33+I34+I35</f>
        <v>5376415</v>
      </c>
      <c r="J36" s="183">
        <v>2629077180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1587623</v>
      </c>
      <c r="D37" s="127">
        <f t="shared" ref="D37:F37" si="12">D27+D36</f>
        <v>4776824514</v>
      </c>
      <c r="E37" s="127">
        <f t="shared" si="12"/>
        <v>557886</v>
      </c>
      <c r="F37" s="127">
        <f t="shared" si="12"/>
        <v>1105116117.5014653</v>
      </c>
      <c r="G37" s="141">
        <f t="shared" si="8"/>
        <v>35.139702561628297</v>
      </c>
      <c r="H37" s="141">
        <f t="shared" si="9"/>
        <v>23.134953236455974</v>
      </c>
      <c r="I37" s="127">
        <f t="shared" ref="I37:J37" si="13">I27+I36</f>
        <v>6445574</v>
      </c>
      <c r="J37" s="127">
        <f t="shared" si="13"/>
        <v>3342534973</v>
      </c>
    </row>
  </sheetData>
  <mergeCells count="12">
    <mergeCell ref="A1:J1"/>
    <mergeCell ref="A2:J2"/>
    <mergeCell ref="A3:J3"/>
    <mergeCell ref="C7:J7"/>
    <mergeCell ref="A4:J4"/>
    <mergeCell ref="C30:J30"/>
    <mergeCell ref="C5:D5"/>
    <mergeCell ref="E5:F5"/>
    <mergeCell ref="G5:H5"/>
    <mergeCell ref="I5:J5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4.42578125" style="2" bestFit="1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75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97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368726</v>
      </c>
      <c r="D8" s="104">
        <f t="shared" ref="D8:F8" si="0">D9+D10+D11</f>
        <v>51168429</v>
      </c>
      <c r="E8" s="104">
        <f t="shared" si="0"/>
        <v>74066</v>
      </c>
      <c r="F8" s="104">
        <f t="shared" si="0"/>
        <v>14843241</v>
      </c>
      <c r="G8" s="139">
        <f>E8/C8*100</f>
        <v>20.087002272690292</v>
      </c>
      <c r="H8" s="139">
        <f>F8/D8*100</f>
        <v>29.008592388091493</v>
      </c>
      <c r="I8" s="104">
        <f t="shared" ref="I8:J8" si="1">I9+I10+I11</f>
        <v>296227</v>
      </c>
      <c r="J8" s="104">
        <f t="shared" si="1"/>
        <v>68376884</v>
      </c>
    </row>
    <row r="9" spans="1:10" ht="15" customHeight="1" x14ac:dyDescent="0.25">
      <c r="A9" s="9" t="s">
        <v>12</v>
      </c>
      <c r="B9" s="10" t="s">
        <v>13</v>
      </c>
      <c r="C9" s="45">
        <v>329146</v>
      </c>
      <c r="D9" s="45">
        <v>39413967</v>
      </c>
      <c r="E9" s="45">
        <v>73898</v>
      </c>
      <c r="F9" s="45">
        <v>13630600</v>
      </c>
      <c r="G9" s="138">
        <f>E9/C9*100</f>
        <v>22.451434925534567</v>
      </c>
      <c r="H9" s="138">
        <f>F9/D9*100</f>
        <v>34.583172000930531</v>
      </c>
      <c r="I9" s="170">
        <v>296015</v>
      </c>
      <c r="J9" s="174">
        <v>62924659</v>
      </c>
    </row>
    <row r="10" spans="1:10" ht="15" customHeight="1" x14ac:dyDescent="0.25">
      <c r="A10" s="9" t="s">
        <v>14</v>
      </c>
      <c r="B10" s="10" t="s">
        <v>15</v>
      </c>
      <c r="C10" s="45">
        <v>28081</v>
      </c>
      <c r="D10" s="45">
        <v>4113489</v>
      </c>
      <c r="E10" s="45">
        <v>0</v>
      </c>
      <c r="F10" s="45">
        <v>0</v>
      </c>
      <c r="G10" s="138">
        <f t="shared" ref="G10:G29" si="2">E10/C10*100</f>
        <v>0</v>
      </c>
      <c r="H10" s="138">
        <f t="shared" ref="H10:H29" si="3">F10/D10*100</f>
        <v>0</v>
      </c>
      <c r="I10" s="170">
        <v>3</v>
      </c>
      <c r="J10" s="174">
        <v>1989</v>
      </c>
    </row>
    <row r="11" spans="1:10" ht="15" customHeight="1" x14ac:dyDescent="0.25">
      <c r="A11" s="9" t="s">
        <v>16</v>
      </c>
      <c r="B11" s="10" t="s">
        <v>17</v>
      </c>
      <c r="C11" s="45">
        <v>11499</v>
      </c>
      <c r="D11" s="45">
        <v>7640973</v>
      </c>
      <c r="E11" s="45">
        <v>168</v>
      </c>
      <c r="F11" s="45">
        <v>1212641</v>
      </c>
      <c r="G11" s="138">
        <f t="shared" si="2"/>
        <v>1.4609966084007304</v>
      </c>
      <c r="H11" s="138">
        <f t="shared" si="3"/>
        <v>15.870243226876996</v>
      </c>
      <c r="I11" s="170">
        <v>209</v>
      </c>
      <c r="J11" s="174">
        <v>5450236</v>
      </c>
    </row>
    <row r="12" spans="1:10" ht="15" customHeight="1" x14ac:dyDescent="0.25">
      <c r="A12" s="9"/>
      <c r="B12" s="12" t="s">
        <v>18</v>
      </c>
      <c r="C12" s="45">
        <v>438</v>
      </c>
      <c r="D12" s="45">
        <v>72352</v>
      </c>
      <c r="E12" s="45">
        <v>0</v>
      </c>
      <c r="F12" s="45">
        <v>0</v>
      </c>
      <c r="G12" s="138">
        <f t="shared" si="2"/>
        <v>0</v>
      </c>
      <c r="H12" s="138">
        <f t="shared" si="3"/>
        <v>0</v>
      </c>
      <c r="I12" s="170">
        <v>0</v>
      </c>
      <c r="J12" s="174">
        <v>0</v>
      </c>
    </row>
    <row r="13" spans="1:10" ht="15" customHeight="1" x14ac:dyDescent="0.25">
      <c r="A13" s="9"/>
      <c r="B13" s="12" t="s">
        <v>19</v>
      </c>
      <c r="C13" s="45">
        <v>11859</v>
      </c>
      <c r="D13" s="45">
        <v>2158265</v>
      </c>
      <c r="E13" s="45">
        <v>53544</v>
      </c>
      <c r="F13" s="45">
        <v>9266100</v>
      </c>
      <c r="G13" s="138">
        <f t="shared" si="2"/>
        <v>451.50518593473305</v>
      </c>
      <c r="H13" s="138">
        <f t="shared" si="3"/>
        <v>429.33096723525608</v>
      </c>
      <c r="I13" s="170">
        <v>225638</v>
      </c>
      <c r="J13" s="174">
        <v>47224700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186149</v>
      </c>
      <c r="D14" s="104">
        <f t="shared" ref="D14:F14" si="4">D15+D16+D17+D18</f>
        <v>247807636</v>
      </c>
      <c r="E14" s="104">
        <f t="shared" si="4"/>
        <v>19881</v>
      </c>
      <c r="F14" s="104">
        <f t="shared" si="4"/>
        <v>202287663</v>
      </c>
      <c r="G14" s="139">
        <f t="shared" si="2"/>
        <v>10.680154070126619</v>
      </c>
      <c r="H14" s="139">
        <f t="shared" si="3"/>
        <v>81.63092399622424</v>
      </c>
      <c r="I14" s="104">
        <f t="shared" ref="I14:J14" si="5">I15+I16+I17+I18</f>
        <v>94717</v>
      </c>
      <c r="J14" s="104">
        <f t="shared" si="5"/>
        <v>280389763</v>
      </c>
    </row>
    <row r="15" spans="1:10" ht="15" customHeight="1" x14ac:dyDescent="0.25">
      <c r="A15" s="9" t="s">
        <v>22</v>
      </c>
      <c r="B15" s="13" t="s">
        <v>23</v>
      </c>
      <c r="C15" s="45">
        <v>108815</v>
      </c>
      <c r="D15" s="45">
        <v>61957084</v>
      </c>
      <c r="E15" s="45">
        <v>11471</v>
      </c>
      <c r="F15" s="45">
        <v>62647456</v>
      </c>
      <c r="G15" s="138">
        <f t="shared" si="2"/>
        <v>10.541745163810136</v>
      </c>
      <c r="H15" s="138">
        <f t="shared" si="3"/>
        <v>101.11427451943995</v>
      </c>
      <c r="I15" s="45">
        <v>56917</v>
      </c>
      <c r="J15" s="183">
        <v>115070240</v>
      </c>
    </row>
    <row r="16" spans="1:10" ht="15" customHeight="1" x14ac:dyDescent="0.25">
      <c r="A16" s="9" t="s">
        <v>24</v>
      </c>
      <c r="B16" s="14" t="s">
        <v>25</v>
      </c>
      <c r="C16" s="45">
        <v>37430</v>
      </c>
      <c r="D16" s="45">
        <v>104302306</v>
      </c>
      <c r="E16" s="45">
        <v>6948</v>
      </c>
      <c r="F16" s="45">
        <v>94260102</v>
      </c>
      <c r="G16" s="138">
        <f t="shared" si="2"/>
        <v>18.562650280523645</v>
      </c>
      <c r="H16" s="138">
        <f t="shared" si="3"/>
        <v>90.372021113320358</v>
      </c>
      <c r="I16" s="45">
        <v>29688</v>
      </c>
      <c r="J16" s="45">
        <v>117147478</v>
      </c>
    </row>
    <row r="17" spans="1:10" ht="15" customHeight="1" x14ac:dyDescent="0.25">
      <c r="A17" s="9" t="s">
        <v>26</v>
      </c>
      <c r="B17" s="14" t="s">
        <v>27</v>
      </c>
      <c r="C17" s="45">
        <v>18821</v>
      </c>
      <c r="D17" s="45">
        <v>47749190</v>
      </c>
      <c r="E17" s="45">
        <v>1462</v>
      </c>
      <c r="F17" s="45">
        <v>45380105</v>
      </c>
      <c r="G17" s="138">
        <f t="shared" si="2"/>
        <v>7.7679188140906437</v>
      </c>
      <c r="H17" s="138">
        <f t="shared" si="3"/>
        <v>95.038481281043715</v>
      </c>
      <c r="I17" s="45">
        <v>8112</v>
      </c>
      <c r="J17" s="183">
        <v>48172045</v>
      </c>
    </row>
    <row r="18" spans="1:10" ht="15" customHeight="1" x14ac:dyDescent="0.25">
      <c r="A18" s="9" t="s">
        <v>28</v>
      </c>
      <c r="B18" s="11" t="s">
        <v>29</v>
      </c>
      <c r="C18" s="45">
        <v>21083</v>
      </c>
      <c r="D18" s="45">
        <v>33799056</v>
      </c>
      <c r="E18" s="45">
        <v>0</v>
      </c>
      <c r="F18" s="45">
        <v>0</v>
      </c>
      <c r="G18" s="138">
        <f t="shared" si="2"/>
        <v>0</v>
      </c>
      <c r="H18" s="138">
        <f t="shared" si="3"/>
        <v>0</v>
      </c>
      <c r="I18" s="45">
        <v>0</v>
      </c>
      <c r="J18" s="45">
        <v>0</v>
      </c>
    </row>
    <row r="19" spans="1:10" ht="15" customHeight="1" x14ac:dyDescent="0.25">
      <c r="A19" s="9"/>
      <c r="B19" s="15" t="s">
        <v>30</v>
      </c>
      <c r="C19" s="45">
        <v>640</v>
      </c>
      <c r="D19" s="45">
        <v>603600</v>
      </c>
      <c r="E19" s="45">
        <v>0</v>
      </c>
      <c r="F19" s="45">
        <v>0</v>
      </c>
      <c r="G19" s="138">
        <f t="shared" si="2"/>
        <v>0</v>
      </c>
      <c r="H19" s="138">
        <f t="shared" si="3"/>
        <v>0</v>
      </c>
      <c r="I19" s="45">
        <v>0</v>
      </c>
      <c r="J19" s="45">
        <v>0</v>
      </c>
    </row>
    <row r="20" spans="1:10" ht="15" customHeight="1" x14ac:dyDescent="0.25">
      <c r="A20" s="6" t="s">
        <v>31</v>
      </c>
      <c r="B20" s="7" t="s">
        <v>32</v>
      </c>
      <c r="C20" s="44">
        <v>6178</v>
      </c>
      <c r="D20" s="44">
        <v>6245301</v>
      </c>
      <c r="E20" s="44">
        <v>22</v>
      </c>
      <c r="F20" s="44">
        <v>1476975</v>
      </c>
      <c r="G20" s="138">
        <f t="shared" si="2"/>
        <v>0.35610229847847202</v>
      </c>
      <c r="H20" s="138">
        <f t="shared" si="3"/>
        <v>23.649380550272916</v>
      </c>
      <c r="I20" s="44">
        <v>15</v>
      </c>
      <c r="J20" s="183">
        <v>688178</v>
      </c>
    </row>
    <row r="21" spans="1:10" ht="15" customHeight="1" x14ac:dyDescent="0.25">
      <c r="A21" s="6" t="s">
        <v>33</v>
      </c>
      <c r="B21" s="7" t="s">
        <v>34</v>
      </c>
      <c r="C21" s="44">
        <v>13889</v>
      </c>
      <c r="D21" s="44">
        <v>2369243</v>
      </c>
      <c r="E21" s="44">
        <v>363</v>
      </c>
      <c r="F21" s="44">
        <v>382180</v>
      </c>
      <c r="G21" s="138">
        <f t="shared" si="2"/>
        <v>2.6135790913672694</v>
      </c>
      <c r="H21" s="138">
        <f t="shared" si="3"/>
        <v>16.130890752869163</v>
      </c>
      <c r="I21" s="44">
        <v>1850</v>
      </c>
      <c r="J21" s="44">
        <v>1536586</v>
      </c>
    </row>
    <row r="22" spans="1:10" ht="15" customHeight="1" x14ac:dyDescent="0.25">
      <c r="A22" s="6" t="s">
        <v>35</v>
      </c>
      <c r="B22" s="7" t="s">
        <v>36</v>
      </c>
      <c r="C22" s="44">
        <v>13247</v>
      </c>
      <c r="D22" s="44">
        <v>19113130</v>
      </c>
      <c r="E22" s="44">
        <v>3325</v>
      </c>
      <c r="F22" s="44">
        <v>6882026</v>
      </c>
      <c r="G22" s="138">
        <f t="shared" si="2"/>
        <v>25.100022646636976</v>
      </c>
      <c r="H22" s="138">
        <f t="shared" si="3"/>
        <v>36.006797421458444</v>
      </c>
      <c r="I22" s="44">
        <v>102476</v>
      </c>
      <c r="J22" s="44">
        <v>131375771</v>
      </c>
    </row>
    <row r="23" spans="1:10" ht="15" customHeight="1" x14ac:dyDescent="0.25">
      <c r="A23" s="6" t="s">
        <v>37</v>
      </c>
      <c r="B23" s="7" t="s">
        <v>38</v>
      </c>
      <c r="C23" s="44">
        <v>7319</v>
      </c>
      <c r="D23" s="44">
        <v>1381887</v>
      </c>
      <c r="E23" s="44">
        <v>0</v>
      </c>
      <c r="F23" s="44">
        <v>0</v>
      </c>
      <c r="G23" s="138">
        <f t="shared" si="2"/>
        <v>0</v>
      </c>
      <c r="H23" s="138">
        <f t="shared" si="3"/>
        <v>0</v>
      </c>
      <c r="I23" s="44">
        <v>0</v>
      </c>
      <c r="J23" s="44">
        <v>0</v>
      </c>
    </row>
    <row r="24" spans="1:10" ht="15" customHeight="1" x14ac:dyDescent="0.25">
      <c r="A24" s="6" t="s">
        <v>39</v>
      </c>
      <c r="B24" s="7" t="s">
        <v>40</v>
      </c>
      <c r="C24" s="44">
        <v>5372</v>
      </c>
      <c r="D24" s="44">
        <v>1547162</v>
      </c>
      <c r="E24" s="44">
        <v>2</v>
      </c>
      <c r="F24" s="44">
        <v>1533</v>
      </c>
      <c r="G24" s="138">
        <f t="shared" si="2"/>
        <v>3.7230081906180192E-2</v>
      </c>
      <c r="H24" s="138">
        <f t="shared" si="3"/>
        <v>9.9084646598093795E-2</v>
      </c>
      <c r="I24" s="44">
        <v>8</v>
      </c>
      <c r="J24" s="44">
        <v>11465</v>
      </c>
    </row>
    <row r="25" spans="1:10" ht="15" customHeight="1" x14ac:dyDescent="0.25">
      <c r="A25" s="6" t="s">
        <v>41</v>
      </c>
      <c r="B25" s="7" t="s">
        <v>42</v>
      </c>
      <c r="C25" s="44">
        <v>24960</v>
      </c>
      <c r="D25" s="44">
        <v>5391265</v>
      </c>
      <c r="E25" s="44">
        <v>823</v>
      </c>
      <c r="F25" s="44">
        <v>245319</v>
      </c>
      <c r="G25" s="138">
        <f t="shared" si="2"/>
        <v>3.297275641025641</v>
      </c>
      <c r="H25" s="138">
        <f t="shared" si="3"/>
        <v>4.5503049840807304</v>
      </c>
      <c r="I25" s="44">
        <v>5855</v>
      </c>
      <c r="J25" s="44">
        <v>1319232</v>
      </c>
    </row>
    <row r="26" spans="1:10" ht="15" customHeight="1" x14ac:dyDescent="0.25">
      <c r="A26" s="9"/>
      <c r="B26" s="12" t="s">
        <v>43</v>
      </c>
      <c r="C26" s="45">
        <v>1000</v>
      </c>
      <c r="D26" s="45">
        <v>197501</v>
      </c>
      <c r="E26" s="45">
        <v>0</v>
      </c>
      <c r="F26" s="45">
        <v>0</v>
      </c>
      <c r="G26" s="138">
        <f t="shared" si="2"/>
        <v>0</v>
      </c>
      <c r="H26" s="138">
        <f t="shared" si="3"/>
        <v>0</v>
      </c>
      <c r="I26" s="45">
        <v>0</v>
      </c>
      <c r="J26" s="45">
        <v>0</v>
      </c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625840</v>
      </c>
      <c r="D27" s="117">
        <f t="shared" ref="D27:F27" si="6">D8+D14+D20+D21+D22+D23+D24+D25</f>
        <v>335024053</v>
      </c>
      <c r="E27" s="117">
        <f t="shared" si="6"/>
        <v>98482</v>
      </c>
      <c r="F27" s="117">
        <f t="shared" si="6"/>
        <v>226118937</v>
      </c>
      <c r="G27" s="139">
        <f t="shared" si="2"/>
        <v>15.735970855170651</v>
      </c>
      <c r="H27" s="139">
        <f t="shared" si="3"/>
        <v>67.493344127145406</v>
      </c>
      <c r="I27" s="117">
        <f t="shared" ref="I27:J27" si="7">I8+I14+I20+I21+I22+I23+I24+I25</f>
        <v>501148</v>
      </c>
      <c r="J27" s="117">
        <f t="shared" si="7"/>
        <v>483697879</v>
      </c>
    </row>
    <row r="28" spans="1:10" ht="15" customHeight="1" x14ac:dyDescent="0.25">
      <c r="A28" s="9">
        <v>3</v>
      </c>
      <c r="B28" s="16" t="s">
        <v>45</v>
      </c>
      <c r="C28" s="45">
        <v>82774</v>
      </c>
      <c r="D28" s="45">
        <v>24189977</v>
      </c>
      <c r="E28" s="45">
        <v>59442</v>
      </c>
      <c r="F28" s="45">
        <v>11325381</v>
      </c>
      <c r="G28" s="138">
        <f t="shared" si="2"/>
        <v>71.812404861429911</v>
      </c>
      <c r="H28" s="138">
        <f t="shared" si="3"/>
        <v>46.818486020056987</v>
      </c>
      <c r="I28" s="170">
        <v>262496</v>
      </c>
      <c r="J28" s="174">
        <v>71806000</v>
      </c>
    </row>
    <row r="29" spans="1:10" ht="15" customHeight="1" thickBot="1" x14ac:dyDescent="0.3">
      <c r="A29" s="17"/>
      <c r="B29" s="18" t="s">
        <v>46</v>
      </c>
      <c r="C29" s="39">
        <v>7847</v>
      </c>
      <c r="D29" s="39">
        <v>1169292</v>
      </c>
      <c r="E29" s="39">
        <v>809</v>
      </c>
      <c r="F29" s="39">
        <v>37600</v>
      </c>
      <c r="G29" s="138">
        <f t="shared" si="2"/>
        <v>10.309672486300498</v>
      </c>
      <c r="H29" s="138">
        <f t="shared" si="3"/>
        <v>3.2156210766857205</v>
      </c>
      <c r="I29" s="170">
        <v>2482</v>
      </c>
      <c r="J29" s="174">
        <v>129200</v>
      </c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170">
        <v>0</v>
      </c>
      <c r="D31" s="170">
        <v>0</v>
      </c>
      <c r="E31" s="171">
        <v>0</v>
      </c>
      <c r="F31" s="172">
        <v>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171">
        <v>0</v>
      </c>
      <c r="J31" s="175">
        <v>0</v>
      </c>
    </row>
    <row r="32" spans="1:10" ht="15" customHeight="1" x14ac:dyDescent="0.25">
      <c r="A32" s="20" t="s">
        <v>50</v>
      </c>
      <c r="B32" s="11" t="s">
        <v>34</v>
      </c>
      <c r="C32" s="170">
        <v>13056</v>
      </c>
      <c r="D32" s="170">
        <v>7452632</v>
      </c>
      <c r="E32" s="170">
        <v>153</v>
      </c>
      <c r="F32" s="173">
        <v>407922</v>
      </c>
      <c r="G32" s="138">
        <f t="shared" si="8"/>
        <v>1.171875</v>
      </c>
      <c r="H32" s="138">
        <f t="shared" si="9"/>
        <v>5.4735293517780024</v>
      </c>
      <c r="I32" s="170">
        <v>1033</v>
      </c>
      <c r="J32" s="174">
        <v>2368771</v>
      </c>
    </row>
    <row r="33" spans="1:10" ht="15" customHeight="1" x14ac:dyDescent="0.25">
      <c r="A33" s="20" t="s">
        <v>51</v>
      </c>
      <c r="B33" s="11" t="s">
        <v>52</v>
      </c>
      <c r="C33" s="170">
        <v>46068</v>
      </c>
      <c r="D33" s="170">
        <v>170340048</v>
      </c>
      <c r="E33" s="170">
        <v>8685</v>
      </c>
      <c r="F33" s="173">
        <v>43970189</v>
      </c>
      <c r="G33" s="138">
        <f t="shared" si="8"/>
        <v>18.852565772336547</v>
      </c>
      <c r="H33" s="138">
        <f t="shared" si="9"/>
        <v>25.813183403588098</v>
      </c>
      <c r="I33" s="170">
        <v>132768</v>
      </c>
      <c r="J33" s="174">
        <v>530416857</v>
      </c>
    </row>
    <row r="34" spans="1:10" ht="15" customHeight="1" x14ac:dyDescent="0.25">
      <c r="A34" s="20" t="s">
        <v>53</v>
      </c>
      <c r="B34" s="11" t="s">
        <v>54</v>
      </c>
      <c r="C34" s="170">
        <v>6238</v>
      </c>
      <c r="D34" s="170">
        <v>19809533</v>
      </c>
      <c r="E34" s="170">
        <v>29600</v>
      </c>
      <c r="F34" s="173">
        <v>15632045</v>
      </c>
      <c r="G34" s="138">
        <f t="shared" si="8"/>
        <v>474.51106123757609</v>
      </c>
      <c r="H34" s="138">
        <f t="shared" si="9"/>
        <v>78.911729014510328</v>
      </c>
      <c r="I34" s="170">
        <v>232754</v>
      </c>
      <c r="J34" s="174">
        <v>84087781</v>
      </c>
    </row>
    <row r="35" spans="1:10" ht="15" customHeight="1" x14ac:dyDescent="0.25">
      <c r="A35" s="20" t="s">
        <v>55</v>
      </c>
      <c r="B35" s="11" t="s">
        <v>42</v>
      </c>
      <c r="C35" s="170">
        <v>136017</v>
      </c>
      <c r="D35" s="170">
        <v>1121990249</v>
      </c>
      <c r="E35" s="170">
        <v>1422176</v>
      </c>
      <c r="F35" s="173">
        <v>789411185</v>
      </c>
      <c r="G35" s="138">
        <f t="shared" si="8"/>
        <v>1045.5869486902373</v>
      </c>
      <c r="H35" s="138">
        <f t="shared" si="9"/>
        <v>70.358114582865682</v>
      </c>
      <c r="I35" s="170">
        <v>1602865</v>
      </c>
      <c r="J35" s="174">
        <v>964747510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201379</v>
      </c>
      <c r="D36" s="122">
        <f t="shared" ref="D36:F36" si="10">D31+D32+D33+D34+D35</f>
        <v>1319592462</v>
      </c>
      <c r="E36" s="122">
        <f t="shared" si="10"/>
        <v>1460614</v>
      </c>
      <c r="F36" s="122">
        <f t="shared" si="10"/>
        <v>849421341</v>
      </c>
      <c r="G36" s="137">
        <f t="shared" si="8"/>
        <v>725.30601502639297</v>
      </c>
      <c r="H36" s="137">
        <f t="shared" si="9"/>
        <v>64.369975235581492</v>
      </c>
      <c r="I36" s="122">
        <f t="shared" ref="I36:J36" si="11">I31+I32+I33+I34+I35</f>
        <v>1969420</v>
      </c>
      <c r="J36" s="122">
        <f t="shared" si="11"/>
        <v>1581620919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827219</v>
      </c>
      <c r="D37" s="127">
        <f t="shared" ref="D37:F37" si="12">D27+D36</f>
        <v>1654616515</v>
      </c>
      <c r="E37" s="127">
        <f t="shared" si="12"/>
        <v>1559096</v>
      </c>
      <c r="F37" s="127">
        <f t="shared" si="12"/>
        <v>1075540278</v>
      </c>
      <c r="G37" s="141">
        <f t="shared" si="8"/>
        <v>188.47439432604909</v>
      </c>
      <c r="H37" s="141">
        <f t="shared" si="9"/>
        <v>65.002389874006553</v>
      </c>
      <c r="I37" s="127">
        <f t="shared" ref="I37:J37" si="13">I27+I36</f>
        <v>2470568</v>
      </c>
      <c r="J37" s="127">
        <f t="shared" si="13"/>
        <v>2065318798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7"/>
  <sheetViews>
    <sheetView zoomScaleNormal="100" workbookViewId="0">
      <selection activeCell="M5" sqref="M5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75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98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242746</v>
      </c>
      <c r="D8" s="105">
        <f t="shared" ref="D8:F8" si="0">D9+D10+D11</f>
        <v>39304858</v>
      </c>
      <c r="E8" s="105">
        <f t="shared" si="0"/>
        <v>24136</v>
      </c>
      <c r="F8" s="105">
        <f t="shared" si="0"/>
        <v>5205684.672050002</v>
      </c>
      <c r="G8" s="139">
        <f>E8/C8*100</f>
        <v>9.9429032816194702</v>
      </c>
      <c r="H8" s="139">
        <f>F8/D8*100</f>
        <v>13.244379796639901</v>
      </c>
      <c r="I8" s="105">
        <f t="shared" ref="I8:J8" si="1">I9+I10+I11</f>
        <v>128815</v>
      </c>
      <c r="J8" s="105">
        <f t="shared" si="1"/>
        <v>27277992</v>
      </c>
    </row>
    <row r="9" spans="1:10" ht="15" customHeight="1" x14ac:dyDescent="0.25">
      <c r="A9" s="9" t="s">
        <v>12</v>
      </c>
      <c r="B9" s="10" t="s">
        <v>13</v>
      </c>
      <c r="C9" s="11">
        <v>211277</v>
      </c>
      <c r="D9" s="158">
        <v>33993537</v>
      </c>
      <c r="E9" s="11">
        <v>23236</v>
      </c>
      <c r="F9" s="158">
        <v>3756396.7827700023</v>
      </c>
      <c r="G9" s="138">
        <f>E9/C9*100</f>
        <v>10.997884294078391</v>
      </c>
      <c r="H9" s="138">
        <f>F9/D9*100</f>
        <v>11.05032636871533</v>
      </c>
      <c r="I9" s="49">
        <v>125925</v>
      </c>
      <c r="J9" s="49">
        <v>21841540</v>
      </c>
    </row>
    <row r="10" spans="1:10" ht="15" customHeight="1" x14ac:dyDescent="0.25">
      <c r="A10" s="9" t="s">
        <v>14</v>
      </c>
      <c r="B10" s="10" t="s">
        <v>15</v>
      </c>
      <c r="C10" s="11">
        <v>25072</v>
      </c>
      <c r="D10" s="158">
        <v>4295114</v>
      </c>
      <c r="E10" s="11">
        <v>8</v>
      </c>
      <c r="F10" s="158">
        <v>116747.1269</v>
      </c>
      <c r="G10" s="138">
        <f t="shared" ref="G10:G29" si="2">E10/C10*100</f>
        <v>3.1908104658583285E-2</v>
      </c>
      <c r="H10" s="138">
        <f t="shared" ref="H10:H29" si="3">F10/D10*100</f>
        <v>2.7181380261385382</v>
      </c>
      <c r="I10" s="49">
        <v>186</v>
      </c>
      <c r="J10" s="49">
        <v>1562751</v>
      </c>
    </row>
    <row r="11" spans="1:10" ht="15" customHeight="1" x14ac:dyDescent="0.25">
      <c r="A11" s="9" t="s">
        <v>16</v>
      </c>
      <c r="B11" s="10" t="s">
        <v>17</v>
      </c>
      <c r="C11">
        <v>6397</v>
      </c>
      <c r="D11" s="158">
        <v>1016207</v>
      </c>
      <c r="E11" s="11">
        <v>892</v>
      </c>
      <c r="F11" s="158">
        <v>1332540.76238</v>
      </c>
      <c r="G11" s="138">
        <f t="shared" si="2"/>
        <v>13.944036267000156</v>
      </c>
      <c r="H11" s="138">
        <f t="shared" si="3"/>
        <v>131.1288706316725</v>
      </c>
      <c r="I11" s="49">
        <v>2704</v>
      </c>
      <c r="J11" s="49">
        <v>3873701</v>
      </c>
    </row>
    <row r="12" spans="1:10" ht="15" customHeight="1" x14ac:dyDescent="0.25">
      <c r="A12" s="9"/>
      <c r="B12" s="12" t="s">
        <v>18</v>
      </c>
      <c r="C12" s="11">
        <v>129</v>
      </c>
      <c r="D12" s="158">
        <v>18314</v>
      </c>
      <c r="E12" s="11">
        <v>8</v>
      </c>
      <c r="F12" s="158">
        <v>12500.554880000002</v>
      </c>
      <c r="G12" s="138">
        <f t="shared" si="2"/>
        <v>6.2015503875968996</v>
      </c>
      <c r="H12" s="138">
        <f t="shared" si="3"/>
        <v>68.25682472425467</v>
      </c>
      <c r="I12" s="49">
        <v>23</v>
      </c>
      <c r="J12" s="49">
        <v>39814.319109999997</v>
      </c>
    </row>
    <row r="13" spans="1:10" ht="15" customHeight="1" x14ac:dyDescent="0.25">
      <c r="A13" s="9"/>
      <c r="B13" s="12" t="s">
        <v>19</v>
      </c>
      <c r="C13" s="11">
        <v>5478</v>
      </c>
      <c r="D13" s="158">
        <v>811354</v>
      </c>
      <c r="E13" s="11">
        <v>21357</v>
      </c>
      <c r="F13" s="158">
        <v>3190862.97529</v>
      </c>
      <c r="G13" s="138">
        <f t="shared" si="2"/>
        <v>389.86856516976997</v>
      </c>
      <c r="H13" s="138">
        <f t="shared" si="3"/>
        <v>393.2762980511589</v>
      </c>
      <c r="I13" s="49">
        <v>109025</v>
      </c>
      <c r="J13" s="49">
        <v>16211461.026969999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66380</v>
      </c>
      <c r="D14" s="105">
        <f t="shared" ref="D14:F14" si="4">D15+D16+D17+D18</f>
        <v>59964983</v>
      </c>
      <c r="E14" s="105">
        <f t="shared" si="4"/>
        <v>14611</v>
      </c>
      <c r="F14" s="105">
        <f t="shared" si="4"/>
        <v>19486584.601860002</v>
      </c>
      <c r="G14" s="139">
        <f t="shared" si="2"/>
        <v>22.01114793612534</v>
      </c>
      <c r="H14" s="139">
        <f t="shared" si="3"/>
        <v>32.49660656430104</v>
      </c>
      <c r="I14" s="105">
        <f t="shared" ref="I14:J14" si="5">I15+I16+I17+I18</f>
        <v>66768</v>
      </c>
      <c r="J14" s="105">
        <f t="shared" si="5"/>
        <v>60452032</v>
      </c>
    </row>
    <row r="15" spans="1:10" ht="15" customHeight="1" x14ac:dyDescent="0.25">
      <c r="A15" s="9" t="s">
        <v>22</v>
      </c>
      <c r="B15" s="13" t="s">
        <v>23</v>
      </c>
      <c r="C15" s="49">
        <v>35503</v>
      </c>
      <c r="D15" s="49">
        <v>20068337</v>
      </c>
      <c r="E15" s="49">
        <v>13961</v>
      </c>
      <c r="F15" s="49">
        <v>10917112</v>
      </c>
      <c r="G15" s="138">
        <f t="shared" si="2"/>
        <v>39.323437455989634</v>
      </c>
      <c r="H15" s="138">
        <f t="shared" si="3"/>
        <v>54.399684438227247</v>
      </c>
      <c r="I15" s="183">
        <v>65086</v>
      </c>
      <c r="J15" s="183">
        <v>36335877</v>
      </c>
    </row>
    <row r="16" spans="1:10" ht="15" customHeight="1" x14ac:dyDescent="0.25">
      <c r="A16" s="9" t="s">
        <v>24</v>
      </c>
      <c r="B16" s="14" t="s">
        <v>25</v>
      </c>
      <c r="C16" s="49">
        <v>18873</v>
      </c>
      <c r="D16" s="49">
        <v>25719194</v>
      </c>
      <c r="E16" s="49">
        <v>572</v>
      </c>
      <c r="F16" s="49">
        <v>6396606.6018599998</v>
      </c>
      <c r="G16" s="138">
        <f t="shared" si="2"/>
        <v>3.030784718910613</v>
      </c>
      <c r="H16" s="138">
        <f t="shared" si="3"/>
        <v>24.870945029848134</v>
      </c>
      <c r="I16" s="49">
        <v>1453</v>
      </c>
      <c r="J16" s="49">
        <v>19558810</v>
      </c>
    </row>
    <row r="17" spans="1:10" ht="15" customHeight="1" x14ac:dyDescent="0.25">
      <c r="A17" s="9" t="s">
        <v>26</v>
      </c>
      <c r="B17" s="14" t="s">
        <v>27</v>
      </c>
      <c r="C17" s="49">
        <v>5090</v>
      </c>
      <c r="D17" s="49">
        <v>5140601</v>
      </c>
      <c r="E17" s="49">
        <v>51</v>
      </c>
      <c r="F17" s="49">
        <v>2004299</v>
      </c>
      <c r="G17" s="138">
        <f t="shared" si="2"/>
        <v>1.0019646365422397</v>
      </c>
      <c r="H17" s="138">
        <f t="shared" si="3"/>
        <v>38.98958506991692</v>
      </c>
      <c r="I17" s="49">
        <v>133</v>
      </c>
      <c r="J17" s="49">
        <v>4253767</v>
      </c>
    </row>
    <row r="18" spans="1:10" ht="15" customHeight="1" x14ac:dyDescent="0.25">
      <c r="A18" s="9" t="s">
        <v>28</v>
      </c>
      <c r="B18" s="11" t="s">
        <v>29</v>
      </c>
      <c r="C18" s="49">
        <v>6914</v>
      </c>
      <c r="D18" s="49">
        <v>9036851</v>
      </c>
      <c r="E18" s="49">
        <v>27</v>
      </c>
      <c r="F18" s="49">
        <v>168567</v>
      </c>
      <c r="G18" s="138">
        <f t="shared" si="2"/>
        <v>0.39051200462829044</v>
      </c>
      <c r="H18" s="138">
        <f t="shared" si="3"/>
        <v>1.8653289735550582</v>
      </c>
      <c r="I18" s="49">
        <v>96</v>
      </c>
      <c r="J18" s="49">
        <v>303578</v>
      </c>
    </row>
    <row r="19" spans="1:10" ht="15" customHeight="1" x14ac:dyDescent="0.25">
      <c r="A19" s="9"/>
      <c r="B19" s="15" t="s">
        <v>30</v>
      </c>
      <c r="C19" s="49">
        <v>123</v>
      </c>
      <c r="D19" s="49">
        <v>45781</v>
      </c>
      <c r="E19" s="49">
        <v>0</v>
      </c>
      <c r="F19" s="49">
        <v>0</v>
      </c>
      <c r="G19" s="138">
        <f t="shared" si="2"/>
        <v>0</v>
      </c>
      <c r="H19" s="138">
        <f t="shared" si="3"/>
        <v>0</v>
      </c>
      <c r="I19" s="49">
        <v>136</v>
      </c>
      <c r="J19" s="49">
        <v>135449.63331999999</v>
      </c>
    </row>
    <row r="20" spans="1:10" ht="15" customHeight="1" x14ac:dyDescent="0.25">
      <c r="A20" s="6" t="s">
        <v>31</v>
      </c>
      <c r="B20" s="7" t="s">
        <v>32</v>
      </c>
      <c r="C20" s="48">
        <v>2944</v>
      </c>
      <c r="D20" s="48">
        <v>1507567</v>
      </c>
      <c r="E20" s="48">
        <v>0</v>
      </c>
      <c r="F20" s="48">
        <v>0</v>
      </c>
      <c r="G20" s="138">
        <f t="shared" si="2"/>
        <v>0</v>
      </c>
      <c r="H20" s="138">
        <f t="shared" si="3"/>
        <v>0</v>
      </c>
      <c r="I20" s="48">
        <v>0</v>
      </c>
      <c r="J20" s="48">
        <v>0</v>
      </c>
    </row>
    <row r="21" spans="1:10" ht="15" customHeight="1" x14ac:dyDescent="0.25">
      <c r="A21" s="6" t="s">
        <v>33</v>
      </c>
      <c r="B21" s="7" t="s">
        <v>34</v>
      </c>
      <c r="C21" s="48">
        <v>8687</v>
      </c>
      <c r="D21" s="48">
        <v>1850472</v>
      </c>
      <c r="E21" s="48">
        <v>418</v>
      </c>
      <c r="F21" s="48">
        <v>94135.138539999971</v>
      </c>
      <c r="G21" s="138">
        <f t="shared" si="2"/>
        <v>4.8117877287901463</v>
      </c>
      <c r="H21" s="138">
        <f t="shared" si="3"/>
        <v>5.0870879721498063</v>
      </c>
      <c r="I21" s="48">
        <v>5092</v>
      </c>
      <c r="J21" s="48">
        <v>1777464</v>
      </c>
    </row>
    <row r="22" spans="1:10" ht="15" customHeight="1" x14ac:dyDescent="0.25">
      <c r="A22" s="6" t="s">
        <v>35</v>
      </c>
      <c r="B22" s="7" t="s">
        <v>36</v>
      </c>
      <c r="C22" s="48">
        <v>19005</v>
      </c>
      <c r="D22" s="48">
        <v>25717173</v>
      </c>
      <c r="E22" s="48">
        <v>877</v>
      </c>
      <c r="F22" s="48">
        <v>466716.72484000004</v>
      </c>
      <c r="G22" s="138">
        <f t="shared" si="2"/>
        <v>4.6145751118126803</v>
      </c>
      <c r="H22" s="138">
        <f t="shared" si="3"/>
        <v>1.8148057130540751</v>
      </c>
      <c r="I22" s="48">
        <v>59528</v>
      </c>
      <c r="J22" s="48">
        <v>68854102</v>
      </c>
    </row>
    <row r="23" spans="1:10" ht="15" customHeight="1" x14ac:dyDescent="0.25">
      <c r="A23" s="6" t="s">
        <v>37</v>
      </c>
      <c r="B23" s="7" t="s">
        <v>38</v>
      </c>
      <c r="C23" s="48">
        <v>6175</v>
      </c>
      <c r="D23" s="48">
        <v>1170692</v>
      </c>
      <c r="E23" s="48">
        <v>191</v>
      </c>
      <c r="F23" s="48">
        <v>140526.93638</v>
      </c>
      <c r="G23" s="138">
        <f t="shared" si="2"/>
        <v>3.0931174089068829</v>
      </c>
      <c r="H23" s="138">
        <f t="shared" si="3"/>
        <v>12.003749609632592</v>
      </c>
      <c r="I23" s="48">
        <v>326</v>
      </c>
      <c r="J23" s="48">
        <v>337678</v>
      </c>
    </row>
    <row r="24" spans="1:10" ht="15" customHeight="1" x14ac:dyDescent="0.25">
      <c r="A24" s="6" t="s">
        <v>39</v>
      </c>
      <c r="B24" s="7" t="s">
        <v>40</v>
      </c>
      <c r="C24" s="48">
        <v>4362</v>
      </c>
      <c r="D24" s="48">
        <v>1355049</v>
      </c>
      <c r="E24" s="48">
        <v>0</v>
      </c>
      <c r="F24" s="48">
        <v>0</v>
      </c>
      <c r="G24" s="138">
        <f t="shared" si="2"/>
        <v>0</v>
      </c>
      <c r="H24" s="138">
        <f t="shared" si="3"/>
        <v>0</v>
      </c>
      <c r="I24" s="48">
        <v>0</v>
      </c>
      <c r="J24" s="48">
        <v>0</v>
      </c>
    </row>
    <row r="25" spans="1:10" ht="15" customHeight="1" x14ac:dyDescent="0.25">
      <c r="A25" s="6" t="s">
        <v>41</v>
      </c>
      <c r="B25" s="7" t="s">
        <v>42</v>
      </c>
      <c r="C25" s="48">
        <v>16199</v>
      </c>
      <c r="D25" s="48">
        <v>3807208</v>
      </c>
      <c r="E25" s="48">
        <v>0</v>
      </c>
      <c r="F25" s="48">
        <v>0</v>
      </c>
      <c r="G25" s="138">
        <f t="shared" si="2"/>
        <v>0</v>
      </c>
      <c r="H25" s="138">
        <f t="shared" si="3"/>
        <v>0</v>
      </c>
      <c r="I25" s="48">
        <v>30</v>
      </c>
      <c r="J25" s="48">
        <v>1090.3522399999999</v>
      </c>
    </row>
    <row r="26" spans="1:10" ht="15" customHeight="1" x14ac:dyDescent="0.25">
      <c r="A26" s="9"/>
      <c r="B26" s="12" t="s">
        <v>43</v>
      </c>
      <c r="C26" s="49">
        <v>301</v>
      </c>
      <c r="D26" s="49">
        <v>72501</v>
      </c>
      <c r="E26" s="49">
        <v>0</v>
      </c>
      <c r="F26" s="49">
        <v>0</v>
      </c>
      <c r="G26" s="138">
        <f t="shared" si="2"/>
        <v>0</v>
      </c>
      <c r="H26" s="138">
        <f t="shared" si="3"/>
        <v>0</v>
      </c>
      <c r="I26" s="49">
        <v>0</v>
      </c>
      <c r="J26" s="49">
        <v>0</v>
      </c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366498</v>
      </c>
      <c r="D27" s="118">
        <f t="shared" ref="D27:F27" si="6">D8+D14+D20+D21+D22+D23+D24+D25</f>
        <v>134678002</v>
      </c>
      <c r="E27" s="118">
        <f t="shared" si="6"/>
        <v>40233</v>
      </c>
      <c r="F27" s="118">
        <f t="shared" si="6"/>
        <v>25393648.073670004</v>
      </c>
      <c r="G27" s="139">
        <f t="shared" si="2"/>
        <v>10.977686099242016</v>
      </c>
      <c r="H27" s="139">
        <f t="shared" si="3"/>
        <v>18.85508226775595</v>
      </c>
      <c r="I27" s="118">
        <f t="shared" ref="I27:J27" si="7">I8+I14+I20+I21+I22+I23+I24+I25</f>
        <v>260559</v>
      </c>
      <c r="J27" s="118">
        <f t="shared" si="7"/>
        <v>158700358.35224</v>
      </c>
    </row>
    <row r="28" spans="1:10" ht="15" customHeight="1" x14ac:dyDescent="0.25">
      <c r="A28" s="9">
        <v>3</v>
      </c>
      <c r="B28" s="16" t="s">
        <v>45</v>
      </c>
      <c r="C28" s="11">
        <v>50850</v>
      </c>
      <c r="D28" s="158">
        <v>46203427</v>
      </c>
      <c r="E28" s="11">
        <v>22419</v>
      </c>
      <c r="F28" s="158">
        <v>3408521.442520001</v>
      </c>
      <c r="G28" s="138">
        <f t="shared" si="2"/>
        <v>44.088495575221238</v>
      </c>
      <c r="H28" s="138">
        <f t="shared" si="3"/>
        <v>7.3772048175560681</v>
      </c>
      <c r="I28" s="11">
        <v>132049</v>
      </c>
      <c r="J28" s="162">
        <v>24898631.105130002</v>
      </c>
    </row>
    <row r="29" spans="1:10" ht="15" customHeight="1" thickBot="1" x14ac:dyDescent="0.3">
      <c r="A29" s="17"/>
      <c r="B29" s="18" t="s">
        <v>46</v>
      </c>
      <c r="C29" s="11">
        <v>2625</v>
      </c>
      <c r="D29" s="11">
        <v>520919</v>
      </c>
      <c r="E29" s="11">
        <v>307</v>
      </c>
      <c r="F29" s="158">
        <v>9954.924570000001</v>
      </c>
      <c r="G29" s="138">
        <f t="shared" si="2"/>
        <v>11.695238095238095</v>
      </c>
      <c r="H29" s="138">
        <f t="shared" si="3"/>
        <v>1.9110311910296995</v>
      </c>
      <c r="I29" s="11">
        <v>4044</v>
      </c>
      <c r="J29" s="162">
        <v>199077.69827000002</v>
      </c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2014</v>
      </c>
      <c r="D31" s="160">
        <v>428000</v>
      </c>
      <c r="E31" s="45">
        <v>17</v>
      </c>
      <c r="F31" s="160">
        <v>740000</v>
      </c>
      <c r="G31" s="138">
        <f t="shared" ref="G31:G37" si="8">E31/C31*100</f>
        <v>0.84409136047666333</v>
      </c>
      <c r="H31" s="138">
        <f t="shared" ref="H31:H37" si="9">F31/D31*100</f>
        <v>172.89719626168224</v>
      </c>
      <c r="I31" s="45">
        <v>19</v>
      </c>
      <c r="J31" s="164">
        <v>657578</v>
      </c>
    </row>
    <row r="32" spans="1:10" ht="15" customHeight="1" x14ac:dyDescent="0.25">
      <c r="A32" s="20" t="s">
        <v>50</v>
      </c>
      <c r="B32" s="11" t="s">
        <v>34</v>
      </c>
      <c r="C32" s="45">
        <v>1674</v>
      </c>
      <c r="D32" s="160">
        <v>2174744</v>
      </c>
      <c r="E32" s="11">
        <v>188</v>
      </c>
      <c r="F32" s="158">
        <v>90987.469549999994</v>
      </c>
      <c r="G32" s="138">
        <f t="shared" si="8"/>
        <v>11.230585424133812</v>
      </c>
      <c r="H32" s="138">
        <f t="shared" si="9"/>
        <v>4.1838243742711789</v>
      </c>
      <c r="I32" s="11">
        <v>425</v>
      </c>
      <c r="J32" s="162">
        <v>1092718</v>
      </c>
    </row>
    <row r="33" spans="1:10" ht="15" customHeight="1" x14ac:dyDescent="0.25">
      <c r="A33" s="20" t="s">
        <v>51</v>
      </c>
      <c r="B33" s="11" t="s">
        <v>52</v>
      </c>
      <c r="C33" s="45">
        <v>12083</v>
      </c>
      <c r="D33" s="160">
        <v>42524548</v>
      </c>
      <c r="E33" s="11">
        <v>5897</v>
      </c>
      <c r="F33" s="158">
        <v>10580570</v>
      </c>
      <c r="G33" s="138">
        <f t="shared" si="8"/>
        <v>48.804104940825951</v>
      </c>
      <c r="H33" s="138">
        <f t="shared" si="9"/>
        <v>24.881087507385146</v>
      </c>
      <c r="I33" s="11">
        <v>41474</v>
      </c>
      <c r="J33" s="162">
        <v>114128995</v>
      </c>
    </row>
    <row r="34" spans="1:10" ht="15" customHeight="1" x14ac:dyDescent="0.25">
      <c r="A34" s="20" t="s">
        <v>53</v>
      </c>
      <c r="B34" s="11" t="s">
        <v>54</v>
      </c>
      <c r="C34" s="45">
        <v>6030</v>
      </c>
      <c r="D34" s="160">
        <v>7008602</v>
      </c>
      <c r="E34" s="11">
        <v>2442</v>
      </c>
      <c r="F34" s="158">
        <v>1561216</v>
      </c>
      <c r="G34" s="138">
        <f t="shared" si="8"/>
        <v>40.497512437810947</v>
      </c>
      <c r="H34" s="138">
        <f t="shared" si="9"/>
        <v>22.275712046425237</v>
      </c>
      <c r="I34" s="11">
        <v>25968</v>
      </c>
      <c r="J34" s="162">
        <v>24335951</v>
      </c>
    </row>
    <row r="35" spans="1:10" ht="15" customHeight="1" x14ac:dyDescent="0.25">
      <c r="A35" s="20" t="s">
        <v>55</v>
      </c>
      <c r="B35" s="11" t="s">
        <v>42</v>
      </c>
      <c r="C35" s="45">
        <v>58166</v>
      </c>
      <c r="D35" s="160">
        <v>354582812</v>
      </c>
      <c r="E35" s="11">
        <v>17075</v>
      </c>
      <c r="F35" s="158">
        <v>134115255</v>
      </c>
      <c r="G35" s="138">
        <f t="shared" si="8"/>
        <v>29.355637313894718</v>
      </c>
      <c r="H35" s="138">
        <f t="shared" si="9"/>
        <v>37.823394271011644</v>
      </c>
      <c r="I35" s="11">
        <v>220535</v>
      </c>
      <c r="J35" s="162">
        <v>329069842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79967</v>
      </c>
      <c r="D36" s="122">
        <f t="shared" ref="D36:F36" si="10">D31+D32+D33+D34+D35</f>
        <v>406718706</v>
      </c>
      <c r="E36" s="122">
        <f t="shared" si="10"/>
        <v>25619</v>
      </c>
      <c r="F36" s="77">
        <f t="shared" si="10"/>
        <v>147088028.46955001</v>
      </c>
      <c r="G36" s="137">
        <f t="shared" si="8"/>
        <v>32.036965248164869</v>
      </c>
      <c r="H36" s="137">
        <f t="shared" si="9"/>
        <v>36.164559509970026</v>
      </c>
      <c r="I36" s="122">
        <f t="shared" ref="I36:J36" si="11">I31+I32+I33+I34+I35</f>
        <v>288421</v>
      </c>
      <c r="J36" s="77">
        <f t="shared" si="11"/>
        <v>469285084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446465</v>
      </c>
      <c r="D37" s="127">
        <f t="shared" ref="D37:F37" si="12">D27+D36</f>
        <v>541396708</v>
      </c>
      <c r="E37" s="127">
        <f t="shared" si="12"/>
        <v>65852</v>
      </c>
      <c r="F37" s="124">
        <f t="shared" si="12"/>
        <v>172481676.54322001</v>
      </c>
      <c r="G37" s="141">
        <f t="shared" si="8"/>
        <v>14.749644429014591</v>
      </c>
      <c r="H37" s="141">
        <f t="shared" si="9"/>
        <v>31.858648934234008</v>
      </c>
      <c r="I37" s="127">
        <f t="shared" ref="I37:J37" si="13">I27+I36</f>
        <v>548980</v>
      </c>
      <c r="J37" s="124">
        <f t="shared" si="13"/>
        <v>627985442.35223997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7"/>
  <sheetViews>
    <sheetView zoomScaleNormal="100" workbookViewId="0">
      <selection activeCell="D45" sqref="D45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99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12501</v>
      </c>
      <c r="D8" s="105">
        <f t="shared" ref="D8:F8" si="0">D9+D10+D11</f>
        <v>48130139</v>
      </c>
      <c r="E8" s="105">
        <f t="shared" si="0"/>
        <v>52642</v>
      </c>
      <c r="F8" s="105">
        <f t="shared" si="0"/>
        <v>15157550</v>
      </c>
      <c r="G8" s="139">
        <f>E8/C8*100</f>
        <v>421.1023118150548</v>
      </c>
      <c r="H8" s="139">
        <f>F8/D8*100</f>
        <v>31.492844847175693</v>
      </c>
      <c r="I8" s="104">
        <f t="shared" ref="I8:J8" si="1">I9+I10+I11</f>
        <v>340518</v>
      </c>
      <c r="J8" s="104">
        <f t="shared" si="1"/>
        <v>16815143</v>
      </c>
    </row>
    <row r="9" spans="1:10" ht="15" customHeight="1" x14ac:dyDescent="0.25">
      <c r="A9" s="9" t="s">
        <v>12</v>
      </c>
      <c r="B9" s="10" t="s">
        <v>13</v>
      </c>
      <c r="C9" s="49">
        <v>11060</v>
      </c>
      <c r="D9" s="49">
        <v>48010009</v>
      </c>
      <c r="E9" s="49">
        <v>52642</v>
      </c>
      <c r="F9" s="49">
        <v>15157550</v>
      </c>
      <c r="G9" s="138">
        <f>E9/C9*100</f>
        <v>475.96745027124774</v>
      </c>
      <c r="H9" s="138">
        <f>F9/D9*100</f>
        <v>31.571645820770417</v>
      </c>
      <c r="I9" s="45">
        <v>326256</v>
      </c>
      <c r="J9" s="45">
        <v>16695135</v>
      </c>
    </row>
    <row r="10" spans="1:10" ht="15" customHeight="1" x14ac:dyDescent="0.25">
      <c r="A10" s="9" t="s">
        <v>14</v>
      </c>
      <c r="B10" s="10" t="s">
        <v>15</v>
      </c>
      <c r="C10" s="49">
        <v>1126</v>
      </c>
      <c r="D10" s="49">
        <v>100942</v>
      </c>
      <c r="E10" s="49">
        <v>0</v>
      </c>
      <c r="F10" s="49">
        <v>0</v>
      </c>
      <c r="G10" s="138">
        <f t="shared" ref="G10:G29" si="2">E10/C10*100</f>
        <v>0</v>
      </c>
      <c r="H10" s="138">
        <f t="shared" ref="H10:H29" si="3">F10/D10*100</f>
        <v>0</v>
      </c>
      <c r="I10" s="45">
        <v>0</v>
      </c>
      <c r="J10" s="45">
        <v>0</v>
      </c>
    </row>
    <row r="11" spans="1:10" ht="15" customHeight="1" x14ac:dyDescent="0.25">
      <c r="A11" s="9" t="s">
        <v>16</v>
      </c>
      <c r="B11" s="10" t="s">
        <v>17</v>
      </c>
      <c r="C11" s="49">
        <v>315</v>
      </c>
      <c r="D11" s="49">
        <v>19188</v>
      </c>
      <c r="E11" s="49">
        <v>0</v>
      </c>
      <c r="F11" s="49">
        <v>0</v>
      </c>
      <c r="G11" s="138">
        <f t="shared" si="2"/>
        <v>0</v>
      </c>
      <c r="H11" s="138">
        <f t="shared" si="3"/>
        <v>0</v>
      </c>
      <c r="I11" s="45">
        <v>14262</v>
      </c>
      <c r="J11" s="45">
        <v>120008</v>
      </c>
    </row>
    <row r="12" spans="1:10" ht="15" customHeight="1" x14ac:dyDescent="0.25">
      <c r="A12" s="9"/>
      <c r="B12" s="12" t="s">
        <v>18</v>
      </c>
      <c r="C12" s="49">
        <v>14</v>
      </c>
      <c r="D12" s="49">
        <v>545</v>
      </c>
      <c r="E12" s="49">
        <v>0</v>
      </c>
      <c r="F12" s="49">
        <v>0</v>
      </c>
      <c r="G12" s="138">
        <f t="shared" si="2"/>
        <v>0</v>
      </c>
      <c r="H12" s="138">
        <f t="shared" si="3"/>
        <v>0</v>
      </c>
      <c r="I12" s="45">
        <v>0</v>
      </c>
      <c r="J12" s="45">
        <v>0</v>
      </c>
    </row>
    <row r="13" spans="1:10" ht="15" customHeight="1" x14ac:dyDescent="0.25">
      <c r="A13" s="9"/>
      <c r="B13" s="12" t="s">
        <v>19</v>
      </c>
      <c r="C13" s="49">
        <v>1860</v>
      </c>
      <c r="D13" s="49">
        <v>114000</v>
      </c>
      <c r="E13" s="49">
        <v>2094</v>
      </c>
      <c r="F13" s="49">
        <v>85793.02</v>
      </c>
      <c r="G13" s="138">
        <f t="shared" si="2"/>
        <v>112.58064516129032</v>
      </c>
      <c r="H13" s="138">
        <f t="shared" si="3"/>
        <v>75.257035087719302</v>
      </c>
      <c r="I13" s="45">
        <v>12684</v>
      </c>
      <c r="J13" s="45">
        <v>257784.79</v>
      </c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12056</v>
      </c>
      <c r="D14" s="105">
        <f t="shared" ref="D14:F14" si="4">D15+D16+D17+D18</f>
        <v>23053484</v>
      </c>
      <c r="E14" s="105">
        <f t="shared" si="4"/>
        <v>1560</v>
      </c>
      <c r="F14" s="105">
        <f t="shared" si="4"/>
        <v>3094590.19</v>
      </c>
      <c r="G14" s="139">
        <f t="shared" si="2"/>
        <v>12.939615129396151</v>
      </c>
      <c r="H14" s="139">
        <f t="shared" si="3"/>
        <v>13.423525008193989</v>
      </c>
      <c r="I14" s="104">
        <f t="shared" ref="I14:J14" si="5">I15+I16+I17+I18</f>
        <v>17010</v>
      </c>
      <c r="J14" s="104">
        <f t="shared" si="5"/>
        <v>32483640</v>
      </c>
    </row>
    <row r="15" spans="1:10" ht="15" customHeight="1" x14ac:dyDescent="0.25">
      <c r="A15" s="9" t="s">
        <v>22</v>
      </c>
      <c r="B15" s="13" t="s">
        <v>23</v>
      </c>
      <c r="C15" s="49">
        <v>9170</v>
      </c>
      <c r="D15" s="49">
        <v>5727505</v>
      </c>
      <c r="E15" s="49">
        <v>1061</v>
      </c>
      <c r="F15" s="49">
        <v>1745832</v>
      </c>
      <c r="G15" s="138">
        <f t="shared" si="2"/>
        <v>11.570338058887678</v>
      </c>
      <c r="H15" s="138">
        <f t="shared" si="3"/>
        <v>30.481544756399163</v>
      </c>
      <c r="I15" s="45">
        <v>11909</v>
      </c>
      <c r="J15" s="183">
        <v>17724621</v>
      </c>
    </row>
    <row r="16" spans="1:10" ht="15" customHeight="1" x14ac:dyDescent="0.25">
      <c r="A16" s="9" t="s">
        <v>24</v>
      </c>
      <c r="B16" s="14" t="s">
        <v>25</v>
      </c>
      <c r="C16" s="49">
        <v>1770</v>
      </c>
      <c r="D16" s="49">
        <v>7522491</v>
      </c>
      <c r="E16" s="49">
        <v>400</v>
      </c>
      <c r="F16" s="49">
        <v>1110964</v>
      </c>
      <c r="G16" s="138">
        <f t="shared" si="2"/>
        <v>22.598870056497177</v>
      </c>
      <c r="H16" s="138">
        <f t="shared" si="3"/>
        <v>14.768565359533165</v>
      </c>
      <c r="I16" s="45">
        <v>4015</v>
      </c>
      <c r="J16" s="45">
        <v>12507386</v>
      </c>
    </row>
    <row r="17" spans="1:10" ht="15" customHeight="1" x14ac:dyDescent="0.25">
      <c r="A17" s="9" t="s">
        <v>26</v>
      </c>
      <c r="B17" s="14" t="s">
        <v>27</v>
      </c>
      <c r="C17" s="49">
        <v>744</v>
      </c>
      <c r="D17" s="49">
        <v>2452165</v>
      </c>
      <c r="E17" s="49">
        <v>99</v>
      </c>
      <c r="F17" s="49">
        <v>237794.19</v>
      </c>
      <c r="G17" s="138">
        <f t="shared" si="2"/>
        <v>13.306451612903224</v>
      </c>
      <c r="H17" s="138">
        <f t="shared" si="3"/>
        <v>9.6973160452090301</v>
      </c>
      <c r="I17" s="45">
        <v>1063</v>
      </c>
      <c r="J17" s="45">
        <v>2251227</v>
      </c>
    </row>
    <row r="18" spans="1:10" ht="15" customHeight="1" x14ac:dyDescent="0.25">
      <c r="A18" s="9" t="s">
        <v>28</v>
      </c>
      <c r="B18" s="11" t="s">
        <v>29</v>
      </c>
      <c r="C18" s="49">
        <v>372</v>
      </c>
      <c r="D18" s="49">
        <v>7351323</v>
      </c>
      <c r="E18" s="49">
        <v>0</v>
      </c>
      <c r="F18" s="49">
        <v>0</v>
      </c>
      <c r="G18" s="138">
        <f t="shared" si="2"/>
        <v>0</v>
      </c>
      <c r="H18" s="138">
        <f t="shared" si="3"/>
        <v>0</v>
      </c>
      <c r="I18" s="45">
        <v>23</v>
      </c>
      <c r="J18" s="45">
        <v>406</v>
      </c>
    </row>
    <row r="19" spans="1:10" ht="15" customHeight="1" x14ac:dyDescent="0.25">
      <c r="A19" s="9"/>
      <c r="B19" s="15" t="s">
        <v>30</v>
      </c>
      <c r="C19" s="49">
        <v>4</v>
      </c>
      <c r="D19" s="49">
        <v>7200</v>
      </c>
      <c r="E19" s="49">
        <v>0</v>
      </c>
      <c r="F19" s="49">
        <v>0</v>
      </c>
      <c r="G19" s="138">
        <f t="shared" si="2"/>
        <v>0</v>
      </c>
      <c r="H19" s="138">
        <f t="shared" si="3"/>
        <v>0</v>
      </c>
      <c r="I19" s="45">
        <v>0</v>
      </c>
      <c r="J19" s="45">
        <v>0</v>
      </c>
    </row>
    <row r="20" spans="1:10" ht="15" customHeight="1" x14ac:dyDescent="0.25">
      <c r="A20" s="6" t="s">
        <v>31</v>
      </c>
      <c r="B20" s="7" t="s">
        <v>32</v>
      </c>
      <c r="C20" s="48">
        <v>1807</v>
      </c>
      <c r="D20" s="48">
        <v>1655273</v>
      </c>
      <c r="E20" s="48">
        <v>0</v>
      </c>
      <c r="F20" s="48">
        <v>0</v>
      </c>
      <c r="G20" s="138">
        <f t="shared" si="2"/>
        <v>0</v>
      </c>
      <c r="H20" s="138">
        <f t="shared" si="3"/>
        <v>0</v>
      </c>
      <c r="I20" s="44">
        <v>0</v>
      </c>
      <c r="J20" s="44">
        <v>0</v>
      </c>
    </row>
    <row r="21" spans="1:10" ht="15" customHeight="1" x14ac:dyDescent="0.25">
      <c r="A21" s="6" t="s">
        <v>33</v>
      </c>
      <c r="B21" s="7" t="s">
        <v>34</v>
      </c>
      <c r="C21" s="48">
        <v>2221</v>
      </c>
      <c r="D21" s="48">
        <v>743406</v>
      </c>
      <c r="E21" s="48">
        <v>0</v>
      </c>
      <c r="F21" s="48">
        <v>0</v>
      </c>
      <c r="G21" s="138">
        <f t="shared" si="2"/>
        <v>0</v>
      </c>
      <c r="H21" s="138">
        <f t="shared" si="3"/>
        <v>0</v>
      </c>
      <c r="I21" s="44">
        <v>0</v>
      </c>
      <c r="J21" s="44">
        <v>0</v>
      </c>
    </row>
    <row r="22" spans="1:10" ht="15" customHeight="1" x14ac:dyDescent="0.25">
      <c r="A22" s="6" t="s">
        <v>35</v>
      </c>
      <c r="B22" s="7" t="s">
        <v>36</v>
      </c>
      <c r="C22" s="48">
        <v>1626</v>
      </c>
      <c r="D22" s="48">
        <v>1375321</v>
      </c>
      <c r="E22" s="48">
        <v>3818</v>
      </c>
      <c r="F22" s="48">
        <v>5446476</v>
      </c>
      <c r="G22" s="138">
        <f t="shared" si="2"/>
        <v>234.80934809348093</v>
      </c>
      <c r="H22" s="138">
        <f t="shared" si="3"/>
        <v>396.01489397747872</v>
      </c>
      <c r="I22" s="44">
        <v>40440</v>
      </c>
      <c r="J22" s="44">
        <v>10361010</v>
      </c>
    </row>
    <row r="23" spans="1:10" ht="15" customHeight="1" x14ac:dyDescent="0.25">
      <c r="A23" s="6" t="s">
        <v>37</v>
      </c>
      <c r="B23" s="7" t="s">
        <v>38</v>
      </c>
      <c r="C23" s="48">
        <v>41</v>
      </c>
      <c r="D23" s="48">
        <v>6819</v>
      </c>
      <c r="E23" s="48">
        <v>1315</v>
      </c>
      <c r="F23" s="48">
        <v>55986</v>
      </c>
      <c r="G23" s="138">
        <f t="shared" si="2"/>
        <v>3207.3170731707314</v>
      </c>
      <c r="H23" s="138">
        <f t="shared" si="3"/>
        <v>821.0294764628245</v>
      </c>
      <c r="I23" s="44">
        <v>10110</v>
      </c>
      <c r="J23" s="44">
        <v>224944</v>
      </c>
    </row>
    <row r="24" spans="1:10" ht="15" customHeight="1" x14ac:dyDescent="0.25">
      <c r="A24" s="6" t="s">
        <v>39</v>
      </c>
      <c r="B24" s="7" t="s">
        <v>40</v>
      </c>
      <c r="C24" s="48">
        <v>43</v>
      </c>
      <c r="D24" s="48">
        <v>7795</v>
      </c>
      <c r="E24" s="48">
        <v>0</v>
      </c>
      <c r="F24" s="48">
        <v>0</v>
      </c>
      <c r="G24" s="138">
        <f t="shared" si="2"/>
        <v>0</v>
      </c>
      <c r="H24" s="138">
        <f t="shared" si="3"/>
        <v>0</v>
      </c>
      <c r="I24" s="44">
        <v>0</v>
      </c>
      <c r="J24" s="44">
        <v>0</v>
      </c>
    </row>
    <row r="25" spans="1:10" ht="15" customHeight="1" x14ac:dyDescent="0.25">
      <c r="A25" s="6" t="s">
        <v>41</v>
      </c>
      <c r="B25" s="7" t="s">
        <v>42</v>
      </c>
      <c r="C25" s="48">
        <v>2503</v>
      </c>
      <c r="D25" s="48">
        <v>1213451</v>
      </c>
      <c r="E25" s="48">
        <v>0</v>
      </c>
      <c r="F25" s="48">
        <v>0</v>
      </c>
      <c r="G25" s="138">
        <f t="shared" si="2"/>
        <v>0</v>
      </c>
      <c r="H25" s="138">
        <f t="shared" si="3"/>
        <v>0</v>
      </c>
      <c r="I25" s="44">
        <v>0</v>
      </c>
      <c r="J25" s="44">
        <v>0</v>
      </c>
    </row>
    <row r="26" spans="1:10" ht="15" customHeight="1" x14ac:dyDescent="0.25">
      <c r="A26" s="9"/>
      <c r="B26" s="12" t="s">
        <v>43</v>
      </c>
      <c r="C26" s="49">
        <v>14</v>
      </c>
      <c r="D26" s="49">
        <v>4000</v>
      </c>
      <c r="E26" s="49">
        <v>0</v>
      </c>
      <c r="F26" s="49">
        <v>0</v>
      </c>
      <c r="G26" s="138">
        <f t="shared" si="2"/>
        <v>0</v>
      </c>
      <c r="H26" s="138">
        <f t="shared" si="3"/>
        <v>0</v>
      </c>
      <c r="I26" s="45">
        <v>0</v>
      </c>
      <c r="J26" s="45">
        <v>0</v>
      </c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32798</v>
      </c>
      <c r="D27" s="118">
        <f t="shared" ref="D27:F27" si="6">D8+D14+D20+D21+D22+D23+D24+D25</f>
        <v>76185688</v>
      </c>
      <c r="E27" s="118">
        <f t="shared" si="6"/>
        <v>59335</v>
      </c>
      <c r="F27" s="118">
        <f t="shared" si="6"/>
        <v>23754602.190000001</v>
      </c>
      <c r="G27" s="139">
        <f t="shared" si="2"/>
        <v>180.91042136715654</v>
      </c>
      <c r="H27" s="139">
        <f t="shared" si="3"/>
        <v>31.179874873611436</v>
      </c>
      <c r="I27" s="117">
        <f t="shared" ref="I27:J27" si="7">I8+I14+I20+I21+I22+I23+I24+I25</f>
        <v>408078</v>
      </c>
      <c r="J27" s="117">
        <f t="shared" si="7"/>
        <v>59884737</v>
      </c>
    </row>
    <row r="28" spans="1:10" ht="15" customHeight="1" x14ac:dyDescent="0.25">
      <c r="A28" s="9">
        <v>3</v>
      </c>
      <c r="B28" s="16" t="s">
        <v>45</v>
      </c>
      <c r="C28" s="49">
        <v>3211</v>
      </c>
      <c r="D28" s="49">
        <v>1225338</v>
      </c>
      <c r="E28" s="49">
        <v>53848</v>
      </c>
      <c r="F28" s="49">
        <v>2282837</v>
      </c>
      <c r="G28" s="138">
        <f t="shared" si="2"/>
        <v>1676.9853628153226</v>
      </c>
      <c r="H28" s="138">
        <f t="shared" si="3"/>
        <v>186.30263649703184</v>
      </c>
      <c r="I28" s="11">
        <v>244025</v>
      </c>
      <c r="J28" s="162">
        <v>5679104.3399999999</v>
      </c>
    </row>
    <row r="29" spans="1:10" ht="15" customHeight="1" thickBot="1" x14ac:dyDescent="0.3">
      <c r="A29" s="17"/>
      <c r="B29" s="18" t="s">
        <v>46</v>
      </c>
      <c r="C29" s="50">
        <v>89</v>
      </c>
      <c r="D29" s="50">
        <v>8050</v>
      </c>
      <c r="E29" s="50"/>
      <c r="F29" s="50"/>
      <c r="G29" s="138">
        <f t="shared" si="2"/>
        <v>0</v>
      </c>
      <c r="H29" s="138">
        <f t="shared" si="3"/>
        <v>0</v>
      </c>
      <c r="I29" s="11">
        <v>245335</v>
      </c>
      <c r="J29" s="162">
        <v>7222505.2199999997</v>
      </c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9">
        <v>0</v>
      </c>
      <c r="D31" s="49">
        <v>0</v>
      </c>
      <c r="E31" s="49">
        <v>116</v>
      </c>
      <c r="F31" s="49">
        <v>319399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1569</v>
      </c>
      <c r="J31" s="45">
        <v>1210108</v>
      </c>
    </row>
    <row r="32" spans="1:10" ht="15" customHeight="1" x14ac:dyDescent="0.25">
      <c r="A32" s="20" t="s">
        <v>50</v>
      </c>
      <c r="B32" s="11" t="s">
        <v>34</v>
      </c>
      <c r="C32" s="49">
        <v>585</v>
      </c>
      <c r="D32" s="49">
        <v>1296495</v>
      </c>
      <c r="E32" s="49">
        <v>369</v>
      </c>
      <c r="F32" s="49">
        <v>883222</v>
      </c>
      <c r="G32" s="138">
        <f t="shared" si="8"/>
        <v>63.076923076923073</v>
      </c>
      <c r="H32" s="138">
        <f t="shared" si="9"/>
        <v>68.123826162075446</v>
      </c>
      <c r="I32" s="45">
        <v>451</v>
      </c>
      <c r="J32" s="45">
        <v>1028894</v>
      </c>
    </row>
    <row r="33" spans="1:10" ht="15" customHeight="1" x14ac:dyDescent="0.25">
      <c r="A33" s="20" t="s">
        <v>51</v>
      </c>
      <c r="B33" s="11" t="s">
        <v>52</v>
      </c>
      <c r="C33" s="49">
        <v>5000</v>
      </c>
      <c r="D33" s="49">
        <v>46110497</v>
      </c>
      <c r="E33" s="49">
        <v>2334</v>
      </c>
      <c r="F33" s="49">
        <v>8728504</v>
      </c>
      <c r="G33" s="138">
        <f t="shared" si="8"/>
        <v>46.68</v>
      </c>
      <c r="H33" s="138">
        <f t="shared" si="9"/>
        <v>18.929537888086521</v>
      </c>
      <c r="I33" s="45">
        <v>10611</v>
      </c>
      <c r="J33" s="45">
        <v>51854012</v>
      </c>
    </row>
    <row r="34" spans="1:10" ht="15" customHeight="1" x14ac:dyDescent="0.25">
      <c r="A34" s="20" t="s">
        <v>53</v>
      </c>
      <c r="B34" s="11" t="s">
        <v>54</v>
      </c>
      <c r="C34" s="49">
        <v>1723</v>
      </c>
      <c r="D34" s="49">
        <v>7234522</v>
      </c>
      <c r="E34" s="49">
        <v>6626</v>
      </c>
      <c r="F34" s="49">
        <v>2972145</v>
      </c>
      <c r="G34" s="138">
        <f t="shared" si="8"/>
        <v>384.56181079512481</v>
      </c>
      <c r="H34" s="138">
        <f t="shared" si="9"/>
        <v>41.082810999814498</v>
      </c>
      <c r="I34" s="45">
        <v>42588</v>
      </c>
      <c r="J34" s="45">
        <v>14611971</v>
      </c>
    </row>
    <row r="35" spans="1:10" ht="15" customHeight="1" x14ac:dyDescent="0.25">
      <c r="A35" s="20" t="s">
        <v>55</v>
      </c>
      <c r="B35" s="11" t="s">
        <v>42</v>
      </c>
      <c r="C35" s="49">
        <v>98807</v>
      </c>
      <c r="D35" s="49">
        <v>373624131</v>
      </c>
      <c r="E35" s="49">
        <v>4461330</v>
      </c>
      <c r="F35" s="49">
        <v>155667225</v>
      </c>
      <c r="G35" s="138">
        <f t="shared" si="8"/>
        <v>4515.1962917607052</v>
      </c>
      <c r="H35" s="138">
        <f t="shared" si="9"/>
        <v>41.664125008028456</v>
      </c>
      <c r="I35" s="45">
        <v>6954409</v>
      </c>
      <c r="J35" s="183">
        <v>329895777</v>
      </c>
    </row>
    <row r="36" spans="1:10" ht="15" customHeight="1" thickBot="1" x14ac:dyDescent="0.3">
      <c r="A36" s="21">
        <v>5</v>
      </c>
      <c r="B36" s="22" t="s">
        <v>56</v>
      </c>
      <c r="C36" s="77">
        <f>C31+C32+C33+C34+C35</f>
        <v>106115</v>
      </c>
      <c r="D36" s="77">
        <f t="shared" ref="D36:F36" si="10">D31+D32+D33+D34+D35</f>
        <v>428265645</v>
      </c>
      <c r="E36" s="77">
        <f t="shared" si="10"/>
        <v>4470775</v>
      </c>
      <c r="F36" s="77">
        <f t="shared" si="10"/>
        <v>168570495</v>
      </c>
      <c r="G36" s="137">
        <f t="shared" si="8"/>
        <v>4213.141403194647</v>
      </c>
      <c r="H36" s="137">
        <f t="shared" si="9"/>
        <v>39.361199519050842</v>
      </c>
      <c r="I36" s="122">
        <f t="shared" ref="I36:J36" si="11">I31+I32+I33+I34+I35</f>
        <v>7009628</v>
      </c>
      <c r="J36" s="122">
        <f t="shared" si="11"/>
        <v>398600762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138913</v>
      </c>
      <c r="D37" s="124">
        <f t="shared" ref="D37:F37" si="12">D27+D36</f>
        <v>504451333</v>
      </c>
      <c r="E37" s="124">
        <f t="shared" si="12"/>
        <v>4530110</v>
      </c>
      <c r="F37" s="124">
        <f t="shared" si="12"/>
        <v>192325097.19</v>
      </c>
      <c r="G37" s="141">
        <f t="shared" si="8"/>
        <v>3261.1130707709144</v>
      </c>
      <c r="H37" s="141">
        <f t="shared" si="9"/>
        <v>38.125599955546157</v>
      </c>
      <c r="I37" s="127">
        <f t="shared" ref="I37:J37" si="13">I27+I36</f>
        <v>7417706</v>
      </c>
      <c r="J37" s="127">
        <f t="shared" si="13"/>
        <v>458485499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E44" sqref="E44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100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34964</v>
      </c>
      <c r="D8" s="105">
        <f t="shared" ref="D8:F8" si="0">D9+D10+D11</f>
        <v>5510839</v>
      </c>
      <c r="E8" s="105">
        <f t="shared" si="0"/>
        <v>274421</v>
      </c>
      <c r="F8" s="105">
        <f t="shared" si="0"/>
        <v>11090352</v>
      </c>
      <c r="G8" s="139">
        <f>E8/C8*100</f>
        <v>784.86729207184533</v>
      </c>
      <c r="H8" s="139">
        <f>F8/D8*100</f>
        <v>201.24616233571695</v>
      </c>
      <c r="I8" s="105">
        <f t="shared" ref="I8:J8" si="1">I9+I10+I11</f>
        <v>1282143</v>
      </c>
      <c r="J8" s="105">
        <f t="shared" si="1"/>
        <v>39152507</v>
      </c>
    </row>
    <row r="9" spans="1:10" ht="15" customHeight="1" x14ac:dyDescent="0.25">
      <c r="A9" s="9" t="s">
        <v>12</v>
      </c>
      <c r="B9" s="10" t="s">
        <v>13</v>
      </c>
      <c r="C9" s="49">
        <v>29783</v>
      </c>
      <c r="D9" s="49">
        <v>4251270</v>
      </c>
      <c r="E9" s="49">
        <v>274415</v>
      </c>
      <c r="F9" s="49">
        <v>11070282</v>
      </c>
      <c r="G9" s="138">
        <f>E9/C9*100</f>
        <v>921.38132491689896</v>
      </c>
      <c r="H9" s="138">
        <f>F9/D9*100</f>
        <v>260.39941005864131</v>
      </c>
      <c r="I9" s="49">
        <v>1282136</v>
      </c>
      <c r="J9" s="49">
        <v>39108969</v>
      </c>
    </row>
    <row r="10" spans="1:10" ht="15" customHeight="1" x14ac:dyDescent="0.25">
      <c r="A10" s="9" t="s">
        <v>14</v>
      </c>
      <c r="B10" s="10" t="s">
        <v>15</v>
      </c>
      <c r="C10" s="49">
        <v>3390</v>
      </c>
      <c r="D10" s="49">
        <v>611763</v>
      </c>
      <c r="E10" s="49">
        <v>1</v>
      </c>
      <c r="F10" s="49">
        <v>10000</v>
      </c>
      <c r="G10" s="138">
        <f t="shared" ref="G10:G29" si="2">E10/C10*100</f>
        <v>2.9498525073746312E-2</v>
      </c>
      <c r="H10" s="138">
        <f t="shared" ref="H10:H29" si="3">F10/D10*100</f>
        <v>1.6346199426902248</v>
      </c>
      <c r="I10" s="49">
        <v>2</v>
      </c>
      <c r="J10" s="49">
        <v>10084</v>
      </c>
    </row>
    <row r="11" spans="1:10" ht="15" customHeight="1" x14ac:dyDescent="0.25">
      <c r="A11" s="9" t="s">
        <v>16</v>
      </c>
      <c r="B11" s="10" t="s">
        <v>17</v>
      </c>
      <c r="C11" s="49">
        <v>1791</v>
      </c>
      <c r="D11" s="49">
        <v>647806</v>
      </c>
      <c r="E11" s="49">
        <v>5</v>
      </c>
      <c r="F11" s="49">
        <v>10070</v>
      </c>
      <c r="G11" s="138">
        <f t="shared" si="2"/>
        <v>0.27917364600781686</v>
      </c>
      <c r="H11" s="138">
        <f t="shared" si="3"/>
        <v>1.5544777294436916</v>
      </c>
      <c r="I11" s="49">
        <v>5</v>
      </c>
      <c r="J11" s="49">
        <v>33454</v>
      </c>
    </row>
    <row r="12" spans="1:10" ht="15" customHeight="1" x14ac:dyDescent="0.25">
      <c r="A12" s="9"/>
      <c r="B12" s="12" t="s">
        <v>18</v>
      </c>
      <c r="C12" s="49">
        <v>50</v>
      </c>
      <c r="D12" s="49">
        <v>7832</v>
      </c>
      <c r="E12" s="49"/>
      <c r="F12" s="49"/>
      <c r="G12" s="138">
        <f t="shared" si="2"/>
        <v>0</v>
      </c>
      <c r="H12" s="138">
        <f t="shared" si="3"/>
        <v>0</v>
      </c>
      <c r="I12" s="49"/>
      <c r="J12" s="49"/>
    </row>
    <row r="13" spans="1:10" ht="15" customHeight="1" x14ac:dyDescent="0.25">
      <c r="A13" s="9"/>
      <c r="B13" s="12" t="s">
        <v>19</v>
      </c>
      <c r="C13" s="49">
        <v>4143</v>
      </c>
      <c r="D13" s="49">
        <v>775007</v>
      </c>
      <c r="E13" s="49"/>
      <c r="F13" s="49"/>
      <c r="G13" s="138">
        <f t="shared" si="2"/>
        <v>0</v>
      </c>
      <c r="H13" s="138">
        <f t="shared" si="3"/>
        <v>0</v>
      </c>
      <c r="I13" s="49"/>
      <c r="J13" s="49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39829</v>
      </c>
      <c r="D14" s="105">
        <f t="shared" ref="D14:F14" si="4">D15+D16+D17+D18</f>
        <v>68054299</v>
      </c>
      <c r="E14" s="105">
        <f t="shared" si="4"/>
        <v>57218</v>
      </c>
      <c r="F14" s="105">
        <f t="shared" si="4"/>
        <v>56596857</v>
      </c>
      <c r="G14" s="139">
        <f t="shared" si="2"/>
        <v>143.65914283562228</v>
      </c>
      <c r="H14" s="139">
        <f t="shared" si="3"/>
        <v>83.164264170879193</v>
      </c>
      <c r="I14" s="105">
        <f t="shared" ref="I14:J14" si="5">I15+I16+I17+I18</f>
        <v>400642</v>
      </c>
      <c r="J14" s="105">
        <f t="shared" si="5"/>
        <v>83761002</v>
      </c>
    </row>
    <row r="15" spans="1:10" ht="15" customHeight="1" x14ac:dyDescent="0.25">
      <c r="A15" s="9" t="s">
        <v>22</v>
      </c>
      <c r="B15" s="13" t="s">
        <v>23</v>
      </c>
      <c r="C15" s="49">
        <v>26119</v>
      </c>
      <c r="D15" s="49">
        <v>14453823</v>
      </c>
      <c r="E15" s="49">
        <v>56040</v>
      </c>
      <c r="F15" s="49">
        <v>8890730</v>
      </c>
      <c r="G15" s="138">
        <f t="shared" si="2"/>
        <v>214.55645315670586</v>
      </c>
      <c r="H15" s="138">
        <f t="shared" si="3"/>
        <v>61.511269371432043</v>
      </c>
      <c r="I15" s="49">
        <v>390360</v>
      </c>
      <c r="J15" s="49">
        <v>26527164</v>
      </c>
    </row>
    <row r="16" spans="1:10" ht="15" customHeight="1" x14ac:dyDescent="0.25">
      <c r="A16" s="9" t="s">
        <v>24</v>
      </c>
      <c r="B16" s="14" t="s">
        <v>25</v>
      </c>
      <c r="C16" s="49">
        <v>6278</v>
      </c>
      <c r="D16" s="49">
        <v>25646570</v>
      </c>
      <c r="E16" s="49">
        <v>638</v>
      </c>
      <c r="F16" s="49">
        <v>25023524</v>
      </c>
      <c r="G16" s="138">
        <f t="shared" si="2"/>
        <v>10.162472124880535</v>
      </c>
      <c r="H16" s="138">
        <f t="shared" si="3"/>
        <v>97.570645899237206</v>
      </c>
      <c r="I16" s="49">
        <v>9514</v>
      </c>
      <c r="J16" s="49">
        <v>31859042</v>
      </c>
    </row>
    <row r="17" spans="1:10" ht="15" customHeight="1" x14ac:dyDescent="0.25">
      <c r="A17" s="9" t="s">
        <v>26</v>
      </c>
      <c r="B17" s="14" t="s">
        <v>27</v>
      </c>
      <c r="C17" s="49">
        <v>2794</v>
      </c>
      <c r="D17" s="49">
        <v>21625134</v>
      </c>
      <c r="E17" s="49">
        <v>540</v>
      </c>
      <c r="F17" s="49">
        <v>22682603</v>
      </c>
      <c r="G17" s="138">
        <f t="shared" si="2"/>
        <v>19.327129563350034</v>
      </c>
      <c r="H17" s="138">
        <f t="shared" si="3"/>
        <v>104.88999975676452</v>
      </c>
      <c r="I17" s="49">
        <v>768</v>
      </c>
      <c r="J17" s="49">
        <v>25374796</v>
      </c>
    </row>
    <row r="18" spans="1:10" ht="15" customHeight="1" x14ac:dyDescent="0.25">
      <c r="A18" s="9" t="s">
        <v>28</v>
      </c>
      <c r="B18" s="11" t="s">
        <v>29</v>
      </c>
      <c r="C18" s="49">
        <v>4638</v>
      </c>
      <c r="D18" s="49">
        <v>6328772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>
        <v>277</v>
      </c>
      <c r="D19" s="49">
        <v>112300</v>
      </c>
      <c r="E19" s="49"/>
      <c r="F19" s="49"/>
      <c r="G19" s="138">
        <f t="shared" si="2"/>
        <v>0</v>
      </c>
      <c r="H19" s="138">
        <f t="shared" si="3"/>
        <v>0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1205</v>
      </c>
      <c r="D20" s="48">
        <v>10406732</v>
      </c>
      <c r="E20" s="48">
        <v>9</v>
      </c>
      <c r="F20" s="48">
        <v>273680</v>
      </c>
      <c r="G20" s="138">
        <f t="shared" si="2"/>
        <v>0.74688796680497926</v>
      </c>
      <c r="H20" s="138">
        <f t="shared" si="3"/>
        <v>2.6298361483701127</v>
      </c>
      <c r="I20" s="48">
        <v>7</v>
      </c>
      <c r="J20" s="48">
        <v>165579</v>
      </c>
    </row>
    <row r="21" spans="1:10" ht="15" customHeight="1" x14ac:dyDescent="0.25">
      <c r="A21" s="6" t="s">
        <v>33</v>
      </c>
      <c r="B21" s="7" t="s">
        <v>34</v>
      </c>
      <c r="C21" s="48">
        <v>2018</v>
      </c>
      <c r="D21" s="48">
        <v>729203</v>
      </c>
      <c r="E21" s="48"/>
      <c r="F21" s="48"/>
      <c r="G21" s="138">
        <f t="shared" si="2"/>
        <v>0</v>
      </c>
      <c r="H21" s="138">
        <f t="shared" si="3"/>
        <v>0</v>
      </c>
      <c r="I21" s="48"/>
      <c r="J21" s="48"/>
    </row>
    <row r="22" spans="1:10" ht="15" customHeight="1" x14ac:dyDescent="0.25">
      <c r="A22" s="6" t="s">
        <v>35</v>
      </c>
      <c r="B22" s="7" t="s">
        <v>36</v>
      </c>
      <c r="C22" s="48">
        <v>1247</v>
      </c>
      <c r="D22" s="48">
        <v>1736690</v>
      </c>
      <c r="E22" s="48">
        <v>2</v>
      </c>
      <c r="F22" s="48">
        <v>5500000</v>
      </c>
      <c r="G22" s="138">
        <f t="shared" si="2"/>
        <v>0.16038492381716118</v>
      </c>
      <c r="H22" s="138">
        <f t="shared" si="3"/>
        <v>316.6944014187909</v>
      </c>
      <c r="I22" s="48">
        <v>2</v>
      </c>
      <c r="J22" s="48">
        <v>5502672</v>
      </c>
    </row>
    <row r="23" spans="1:10" ht="15" customHeight="1" x14ac:dyDescent="0.25">
      <c r="A23" s="6" t="s">
        <v>37</v>
      </c>
      <c r="B23" s="7" t="s">
        <v>38</v>
      </c>
      <c r="C23" s="48">
        <v>951</v>
      </c>
      <c r="D23" s="48">
        <v>248541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1021</v>
      </c>
      <c r="D24" s="48">
        <v>272343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2026</v>
      </c>
      <c r="D25" s="48">
        <v>1501306</v>
      </c>
      <c r="E25" s="48"/>
      <c r="F25" s="48"/>
      <c r="G25" s="138">
        <f t="shared" si="2"/>
        <v>0</v>
      </c>
      <c r="H25" s="138">
        <f t="shared" si="3"/>
        <v>0</v>
      </c>
      <c r="I25" s="48">
        <v>171</v>
      </c>
      <c r="J25" s="48">
        <v>4098</v>
      </c>
    </row>
    <row r="26" spans="1:10" ht="15" customHeight="1" x14ac:dyDescent="0.25">
      <c r="A26" s="9"/>
      <c r="B26" s="12" t="s">
        <v>43</v>
      </c>
      <c r="C26" s="49">
        <v>48</v>
      </c>
      <c r="D26" s="49">
        <v>18950</v>
      </c>
      <c r="E26" s="49"/>
      <c r="F26" s="49"/>
      <c r="G26" s="138">
        <f t="shared" si="2"/>
        <v>0</v>
      </c>
      <c r="H26" s="138">
        <f t="shared" si="3"/>
        <v>0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83261</v>
      </c>
      <c r="D27" s="118">
        <f t="shared" ref="D27:F27" si="6">D8+D14+D20+D21+D22+D23+D24+D25</f>
        <v>88459953</v>
      </c>
      <c r="E27" s="118">
        <f t="shared" si="6"/>
        <v>331650</v>
      </c>
      <c r="F27" s="118">
        <f t="shared" si="6"/>
        <v>73460889</v>
      </c>
      <c r="G27" s="139">
        <f t="shared" si="2"/>
        <v>398.32574674817744</v>
      </c>
      <c r="H27" s="139">
        <f t="shared" si="3"/>
        <v>83.044232456239257</v>
      </c>
      <c r="I27" s="118">
        <f t="shared" ref="I27:J27" si="7">I8+I14+I20+I21+I22+I23+I24+I25</f>
        <v>1682965</v>
      </c>
      <c r="J27" s="118">
        <f t="shared" si="7"/>
        <v>128585858</v>
      </c>
    </row>
    <row r="28" spans="1:10" ht="15" customHeight="1" x14ac:dyDescent="0.25">
      <c r="A28" s="9">
        <v>3</v>
      </c>
      <c r="B28" s="16" t="s">
        <v>45</v>
      </c>
      <c r="C28" s="49">
        <v>9544</v>
      </c>
      <c r="D28" s="49">
        <v>3120415</v>
      </c>
      <c r="E28" s="49">
        <v>463424</v>
      </c>
      <c r="F28" s="49">
        <v>15070095</v>
      </c>
      <c r="G28" s="138">
        <f t="shared" si="2"/>
        <v>4855.6580050293378</v>
      </c>
      <c r="H28" s="138">
        <f t="shared" si="3"/>
        <v>482.95162662658652</v>
      </c>
      <c r="I28" s="49">
        <v>2328518</v>
      </c>
      <c r="J28" s="49">
        <v>39680032</v>
      </c>
    </row>
    <row r="29" spans="1:10" ht="15" customHeight="1" thickBot="1" x14ac:dyDescent="0.3">
      <c r="A29" s="17"/>
      <c r="B29" s="18" t="s">
        <v>46</v>
      </c>
      <c r="C29" s="39">
        <v>1164</v>
      </c>
      <c r="D29" s="39">
        <v>166461</v>
      </c>
      <c r="E29" s="39"/>
      <c r="F29" s="39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65</v>
      </c>
      <c r="D32" s="45">
        <v>1835031</v>
      </c>
      <c r="E32" s="45"/>
      <c r="F32" s="45"/>
      <c r="G32" s="138">
        <f t="shared" si="8"/>
        <v>0</v>
      </c>
      <c r="H32" s="138">
        <f t="shared" si="9"/>
        <v>0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3285</v>
      </c>
      <c r="D33" s="45">
        <v>21993335</v>
      </c>
      <c r="E33" s="45"/>
      <c r="F33" s="49"/>
      <c r="G33" s="138">
        <f t="shared" si="8"/>
        <v>0</v>
      </c>
      <c r="H33" s="138">
        <f t="shared" si="9"/>
        <v>0</v>
      </c>
      <c r="I33" s="45">
        <v>13</v>
      </c>
      <c r="J33" s="49">
        <v>621</v>
      </c>
    </row>
    <row r="34" spans="1:10" ht="15" customHeight="1" x14ac:dyDescent="0.25">
      <c r="A34" s="20" t="s">
        <v>53</v>
      </c>
      <c r="B34" s="11" t="s">
        <v>54</v>
      </c>
      <c r="C34" s="45">
        <v>669</v>
      </c>
      <c r="D34" s="45">
        <v>2350639</v>
      </c>
      <c r="E34" s="45"/>
      <c r="F34" s="49"/>
      <c r="G34" s="138">
        <f t="shared" si="8"/>
        <v>0</v>
      </c>
      <c r="H34" s="138">
        <f t="shared" si="9"/>
        <v>0</v>
      </c>
      <c r="I34" s="45"/>
      <c r="J34" s="45"/>
    </row>
    <row r="35" spans="1:10" ht="15" customHeight="1" x14ac:dyDescent="0.25">
      <c r="A35" s="20" t="s">
        <v>55</v>
      </c>
      <c r="B35" s="11" t="s">
        <v>42</v>
      </c>
      <c r="C35" s="45">
        <v>92286</v>
      </c>
      <c r="D35" s="45">
        <v>554197935</v>
      </c>
      <c r="E35" s="45">
        <v>44392</v>
      </c>
      <c r="F35" s="49">
        <v>185191179</v>
      </c>
      <c r="G35" s="138">
        <f t="shared" si="8"/>
        <v>48.102637453134825</v>
      </c>
      <c r="H35" s="138">
        <f t="shared" si="9"/>
        <v>33.416071642345621</v>
      </c>
      <c r="I35" s="45">
        <v>258700</v>
      </c>
      <c r="J35" s="49">
        <v>261990252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96305</v>
      </c>
      <c r="D36" s="122">
        <f t="shared" ref="D36:F36" si="10">D31+D32+D33+D34+D35</f>
        <v>580376940</v>
      </c>
      <c r="E36" s="122">
        <f t="shared" si="10"/>
        <v>44392</v>
      </c>
      <c r="F36" s="77">
        <f t="shared" si="10"/>
        <v>185191179</v>
      </c>
      <c r="G36" s="137">
        <f t="shared" si="8"/>
        <v>46.095218316805983</v>
      </c>
      <c r="H36" s="137">
        <f t="shared" si="9"/>
        <v>31.908776217056449</v>
      </c>
      <c r="I36" s="122">
        <f t="shared" ref="I36:J36" si="11">I31+I32+I33+I34+I35</f>
        <v>258713</v>
      </c>
      <c r="J36" s="77">
        <f t="shared" si="11"/>
        <v>261990873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179566</v>
      </c>
      <c r="D37" s="127">
        <f t="shared" ref="D37:F37" si="12">D27+D36</f>
        <v>668836893</v>
      </c>
      <c r="E37" s="127">
        <f t="shared" si="12"/>
        <v>376042</v>
      </c>
      <c r="F37" s="124">
        <f t="shared" si="12"/>
        <v>258652068</v>
      </c>
      <c r="G37" s="141">
        <f t="shared" si="8"/>
        <v>209.41715024002318</v>
      </c>
      <c r="H37" s="141">
        <f t="shared" si="9"/>
        <v>38.67191997137634</v>
      </c>
      <c r="I37" s="127">
        <f t="shared" ref="I37:J37" si="13">I27+I36</f>
        <v>1941678</v>
      </c>
      <c r="J37" s="124">
        <f t="shared" si="13"/>
        <v>390576731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101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29293</v>
      </c>
      <c r="D8" s="104">
        <f t="shared" ref="D8:F8" si="0">D9+D10+D11</f>
        <v>3556924</v>
      </c>
      <c r="E8" s="104">
        <f t="shared" si="0"/>
        <v>53</v>
      </c>
      <c r="F8" s="104">
        <f t="shared" si="0"/>
        <v>163955</v>
      </c>
      <c r="G8" s="139">
        <f>E8/C8*100</f>
        <v>0.18093059775372958</v>
      </c>
      <c r="H8" s="139">
        <f>F8/D8*100</f>
        <v>4.6094603089635875</v>
      </c>
      <c r="I8" s="104">
        <f t="shared" ref="I8:J8" si="1">I9+I10+I11</f>
        <v>1178</v>
      </c>
      <c r="J8" s="104">
        <f t="shared" si="1"/>
        <v>8486388</v>
      </c>
    </row>
    <row r="9" spans="1:10" ht="15" customHeight="1" x14ac:dyDescent="0.25">
      <c r="A9" s="9" t="s">
        <v>12</v>
      </c>
      <c r="B9" s="10" t="s">
        <v>13</v>
      </c>
      <c r="C9" s="45">
        <v>15314</v>
      </c>
      <c r="D9" s="45">
        <v>2059218</v>
      </c>
      <c r="E9" s="45">
        <v>43</v>
      </c>
      <c r="F9" s="45">
        <v>36137</v>
      </c>
      <c r="G9" s="138">
        <f>E9/C9*100</f>
        <v>0.2807888206869531</v>
      </c>
      <c r="H9" s="138">
        <f>F9/D9*100</f>
        <v>1.7548894774618327</v>
      </c>
      <c r="I9" s="45">
        <v>1063</v>
      </c>
      <c r="J9" s="45">
        <v>1425855</v>
      </c>
    </row>
    <row r="10" spans="1:10" ht="15" customHeight="1" x14ac:dyDescent="0.25">
      <c r="A10" s="9" t="s">
        <v>14</v>
      </c>
      <c r="B10" s="10" t="s">
        <v>15</v>
      </c>
      <c r="C10" s="45">
        <v>668</v>
      </c>
      <c r="D10" s="45">
        <v>90803</v>
      </c>
      <c r="E10" s="45">
        <v>6</v>
      </c>
      <c r="F10" s="45">
        <v>77587</v>
      </c>
      <c r="G10" s="138">
        <f t="shared" ref="G10:G29" si="2">E10/C10*100</f>
        <v>0.89820359281437123</v>
      </c>
      <c r="H10" s="138">
        <f t="shared" ref="H10:H29" si="3">F10/D10*100</f>
        <v>85.44541479907052</v>
      </c>
      <c r="I10" s="45">
        <v>31</v>
      </c>
      <c r="J10" s="45">
        <v>267098</v>
      </c>
    </row>
    <row r="11" spans="1:10" ht="15" customHeight="1" x14ac:dyDescent="0.25">
      <c r="A11" s="9" t="s">
        <v>16</v>
      </c>
      <c r="B11" s="10" t="s">
        <v>17</v>
      </c>
      <c r="C11" s="45">
        <v>13311</v>
      </c>
      <c r="D11" s="45">
        <v>1406903</v>
      </c>
      <c r="E11" s="45">
        <v>4</v>
      </c>
      <c r="F11" s="45">
        <v>50231</v>
      </c>
      <c r="G11" s="138">
        <f t="shared" si="2"/>
        <v>3.0050334309969198E-2</v>
      </c>
      <c r="H11" s="138">
        <f t="shared" si="3"/>
        <v>3.570324322288033</v>
      </c>
      <c r="I11" s="45">
        <v>84</v>
      </c>
      <c r="J11" s="45">
        <v>6793435</v>
      </c>
    </row>
    <row r="12" spans="1:10" ht="15" customHeight="1" x14ac:dyDescent="0.25">
      <c r="A12" s="9"/>
      <c r="B12" s="12" t="s">
        <v>18</v>
      </c>
      <c r="C12" s="45"/>
      <c r="D12" s="45"/>
      <c r="E12" s="45"/>
      <c r="F12" s="45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5"/>
      <c r="D13" s="45"/>
      <c r="E13" s="45"/>
      <c r="F13" s="45"/>
      <c r="G13" s="138" t="e">
        <f t="shared" si="2"/>
        <v>#DIV/0!</v>
      </c>
      <c r="H13" s="138" t="e">
        <f t="shared" si="3"/>
        <v>#DIV/0!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5639</v>
      </c>
      <c r="D14" s="104">
        <f t="shared" ref="D14:F14" si="4">D15+D16+D17+D18</f>
        <v>17362798</v>
      </c>
      <c r="E14" s="104">
        <f t="shared" si="4"/>
        <v>147</v>
      </c>
      <c r="F14" s="104">
        <f t="shared" si="4"/>
        <v>1094710</v>
      </c>
      <c r="G14" s="139">
        <f t="shared" si="2"/>
        <v>2.6068451853165455</v>
      </c>
      <c r="H14" s="139">
        <f t="shared" si="3"/>
        <v>6.304916984002233</v>
      </c>
      <c r="I14" s="104">
        <f t="shared" ref="I14:J14" si="5">I15+I16+I17+I18</f>
        <v>2760</v>
      </c>
      <c r="J14" s="104">
        <f t="shared" si="5"/>
        <v>11391209</v>
      </c>
    </row>
    <row r="15" spans="1:10" ht="15" customHeight="1" x14ac:dyDescent="0.25">
      <c r="A15" s="9" t="s">
        <v>22</v>
      </c>
      <c r="B15" s="13" t="s">
        <v>23</v>
      </c>
      <c r="C15" s="45">
        <v>3988</v>
      </c>
      <c r="D15" s="45">
        <v>2004374</v>
      </c>
      <c r="E15" s="45">
        <v>100</v>
      </c>
      <c r="F15" s="45">
        <v>163934</v>
      </c>
      <c r="G15" s="138">
        <f t="shared" si="2"/>
        <v>2.5075225677031092</v>
      </c>
      <c r="H15" s="138">
        <f t="shared" si="3"/>
        <v>8.1788129361087307</v>
      </c>
      <c r="I15" s="45">
        <v>2090</v>
      </c>
      <c r="J15" s="45">
        <v>3259842</v>
      </c>
    </row>
    <row r="16" spans="1:10" ht="15" customHeight="1" x14ac:dyDescent="0.25">
      <c r="A16" s="9" t="s">
        <v>24</v>
      </c>
      <c r="B16" s="14" t="s">
        <v>25</v>
      </c>
      <c r="C16" s="45">
        <v>631</v>
      </c>
      <c r="D16" s="45">
        <v>8993131</v>
      </c>
      <c r="E16" s="45">
        <v>36</v>
      </c>
      <c r="F16" s="45">
        <v>374499</v>
      </c>
      <c r="G16" s="138">
        <f t="shared" si="2"/>
        <v>5.7052297939778134</v>
      </c>
      <c r="H16" s="138">
        <f t="shared" si="3"/>
        <v>4.1642782697149636</v>
      </c>
      <c r="I16" s="45">
        <v>586</v>
      </c>
      <c r="J16" s="45">
        <v>4844726</v>
      </c>
    </row>
    <row r="17" spans="1:10" ht="15" customHeight="1" x14ac:dyDescent="0.25">
      <c r="A17" s="9" t="s">
        <v>26</v>
      </c>
      <c r="B17" s="14" t="s">
        <v>27</v>
      </c>
      <c r="C17" s="45">
        <v>635</v>
      </c>
      <c r="D17" s="45">
        <v>2074377</v>
      </c>
      <c r="E17" s="45">
        <v>11</v>
      </c>
      <c r="F17" s="45">
        <v>556277</v>
      </c>
      <c r="G17" s="138">
        <f t="shared" si="2"/>
        <v>1.7322834645669292</v>
      </c>
      <c r="H17" s="138">
        <f t="shared" si="3"/>
        <v>26.816581556775844</v>
      </c>
      <c r="I17" s="45">
        <v>84</v>
      </c>
      <c r="J17" s="45">
        <v>3286641</v>
      </c>
    </row>
    <row r="18" spans="1:10" ht="15" customHeight="1" x14ac:dyDescent="0.25">
      <c r="A18" s="9" t="s">
        <v>28</v>
      </c>
      <c r="B18" s="11" t="s">
        <v>29</v>
      </c>
      <c r="C18" s="45">
        <v>385</v>
      </c>
      <c r="D18" s="45">
        <v>4290916</v>
      </c>
      <c r="E18" s="45"/>
      <c r="F18" s="45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>
        <v>2</v>
      </c>
      <c r="D19" s="45">
        <v>2000</v>
      </c>
      <c r="E19" s="45"/>
      <c r="F19" s="45"/>
      <c r="G19" s="138">
        <f t="shared" si="2"/>
        <v>0</v>
      </c>
      <c r="H19" s="138">
        <f t="shared" si="3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544</v>
      </c>
      <c r="D20" s="44">
        <v>10104840</v>
      </c>
      <c r="E20" s="44"/>
      <c r="F20" s="44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4">
        <v>872</v>
      </c>
      <c r="D21" s="44">
        <v>236652</v>
      </c>
      <c r="E21" s="44">
        <v>10</v>
      </c>
      <c r="F21" s="44">
        <v>1747</v>
      </c>
      <c r="G21" s="138">
        <f t="shared" si="2"/>
        <v>1.1467889908256881</v>
      </c>
      <c r="H21" s="138">
        <f t="shared" si="3"/>
        <v>0.73821476260500651</v>
      </c>
      <c r="I21" s="44">
        <v>115</v>
      </c>
      <c r="J21" s="44">
        <v>57296</v>
      </c>
    </row>
    <row r="22" spans="1:10" ht="15" customHeight="1" x14ac:dyDescent="0.25">
      <c r="A22" s="6" t="s">
        <v>35</v>
      </c>
      <c r="B22" s="7" t="s">
        <v>36</v>
      </c>
      <c r="C22" s="44">
        <v>1128</v>
      </c>
      <c r="D22" s="44">
        <v>1399460</v>
      </c>
      <c r="E22" s="44">
        <v>104</v>
      </c>
      <c r="F22" s="44">
        <v>78819</v>
      </c>
      <c r="G22" s="138">
        <f t="shared" si="2"/>
        <v>9.2198581560283674</v>
      </c>
      <c r="H22" s="138">
        <f t="shared" si="3"/>
        <v>5.632100953224815</v>
      </c>
      <c r="I22" s="44">
        <v>2549</v>
      </c>
      <c r="J22" s="44">
        <v>2805877</v>
      </c>
    </row>
    <row r="23" spans="1:10" ht="15" customHeight="1" x14ac:dyDescent="0.25">
      <c r="A23" s="6" t="s">
        <v>37</v>
      </c>
      <c r="B23" s="7" t="s">
        <v>38</v>
      </c>
      <c r="C23" s="44">
        <v>344</v>
      </c>
      <c r="D23" s="44">
        <v>81022</v>
      </c>
      <c r="E23" s="44"/>
      <c r="F23" s="44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4">
        <v>442</v>
      </c>
      <c r="D24" s="44">
        <v>157633</v>
      </c>
      <c r="E24" s="44"/>
      <c r="F24" s="44"/>
      <c r="G24" s="138">
        <f t="shared" si="2"/>
        <v>0</v>
      </c>
      <c r="H24" s="138">
        <f t="shared" si="3"/>
        <v>0</v>
      </c>
      <c r="I24" s="44">
        <v>1</v>
      </c>
      <c r="J24" s="44">
        <v>4511</v>
      </c>
    </row>
    <row r="25" spans="1:10" ht="15" customHeight="1" x14ac:dyDescent="0.25">
      <c r="A25" s="6" t="s">
        <v>41</v>
      </c>
      <c r="B25" s="7" t="s">
        <v>42</v>
      </c>
      <c r="C25" s="44">
        <v>1559</v>
      </c>
      <c r="D25" s="44">
        <v>1000847</v>
      </c>
      <c r="E25" s="44">
        <v>31</v>
      </c>
      <c r="F25" s="44">
        <v>982</v>
      </c>
      <c r="G25" s="138">
        <f t="shared" si="2"/>
        <v>1.9884541372674793</v>
      </c>
      <c r="H25" s="138">
        <f t="shared" si="3"/>
        <v>9.8116894989943512E-2</v>
      </c>
      <c r="I25" s="44">
        <v>95</v>
      </c>
      <c r="J25" s="44">
        <v>2366</v>
      </c>
    </row>
    <row r="26" spans="1:10" ht="15" customHeight="1" x14ac:dyDescent="0.25">
      <c r="A26" s="9"/>
      <c r="B26" s="12" t="s">
        <v>43</v>
      </c>
      <c r="C26" s="45">
        <v>1</v>
      </c>
      <c r="D26" s="45">
        <v>500</v>
      </c>
      <c r="E26" s="45"/>
      <c r="F26" s="45"/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39821</v>
      </c>
      <c r="D27" s="117">
        <f t="shared" ref="D27:F27" si="6">D8+D14+D20+D21+D22+D23+D24+D25</f>
        <v>33900176</v>
      </c>
      <c r="E27" s="117">
        <f t="shared" si="6"/>
        <v>345</v>
      </c>
      <c r="F27" s="117">
        <f t="shared" si="6"/>
        <v>1340213</v>
      </c>
      <c r="G27" s="139">
        <f t="shared" si="2"/>
        <v>0.86637703724165638</v>
      </c>
      <c r="H27" s="139">
        <f t="shared" si="3"/>
        <v>3.9534101533868147</v>
      </c>
      <c r="I27" s="117">
        <f>I8+I14+I20+I21+I22+I23+I24+I25</f>
        <v>6698</v>
      </c>
      <c r="J27" s="117">
        <f>J8+J14+J20+J21+J22+J23+J24+J25</f>
        <v>22747647</v>
      </c>
    </row>
    <row r="28" spans="1:10" ht="15" customHeight="1" x14ac:dyDescent="0.25">
      <c r="A28" s="9">
        <v>3</v>
      </c>
      <c r="B28" s="16" t="s">
        <v>45</v>
      </c>
      <c r="C28" s="45">
        <v>3670</v>
      </c>
      <c r="D28" s="45">
        <v>1868342</v>
      </c>
      <c r="E28" s="45">
        <v>85</v>
      </c>
      <c r="F28" s="45">
        <v>131948</v>
      </c>
      <c r="G28" s="138">
        <f t="shared" si="2"/>
        <v>2.3160762942779289</v>
      </c>
      <c r="H28" s="138">
        <f t="shared" si="3"/>
        <v>7.0623044389089369</v>
      </c>
      <c r="I28" s="45">
        <v>998</v>
      </c>
      <c r="J28" s="45">
        <v>1296237</v>
      </c>
    </row>
    <row r="29" spans="1:10" ht="15" customHeight="1" thickBot="1" x14ac:dyDescent="0.3">
      <c r="A29" s="17"/>
      <c r="B29" s="18" t="s">
        <v>46</v>
      </c>
      <c r="C29" s="39">
        <v>30</v>
      </c>
      <c r="D29" s="39">
        <v>30700</v>
      </c>
      <c r="E29" s="39"/>
      <c r="F29" s="39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7">E31/C31*100</f>
        <v>#DIV/0!</v>
      </c>
      <c r="H31" s="138" t="e">
        <f t="shared" ref="H31:H37" si="8">F31/D31*100</f>
        <v>#DIV/0!</v>
      </c>
      <c r="I31" s="45">
        <v>2</v>
      </c>
      <c r="J31" s="45">
        <v>46621</v>
      </c>
    </row>
    <row r="32" spans="1:10" ht="15" customHeight="1" x14ac:dyDescent="0.25">
      <c r="A32" s="20" t="s">
        <v>50</v>
      </c>
      <c r="B32" s="11" t="s">
        <v>34</v>
      </c>
      <c r="C32" s="45">
        <v>52</v>
      </c>
      <c r="D32" s="45">
        <v>264100</v>
      </c>
      <c r="E32" s="45">
        <v>3</v>
      </c>
      <c r="F32" s="45">
        <v>1044</v>
      </c>
      <c r="G32" s="138">
        <f t="shared" si="7"/>
        <v>5.7692307692307692</v>
      </c>
      <c r="H32" s="138">
        <f t="shared" si="8"/>
        <v>0.39530480878455126</v>
      </c>
      <c r="I32" s="45">
        <v>26</v>
      </c>
      <c r="J32" s="45">
        <v>51058</v>
      </c>
    </row>
    <row r="33" spans="1:10" ht="15" customHeight="1" x14ac:dyDescent="0.25">
      <c r="A33" s="20" t="s">
        <v>51</v>
      </c>
      <c r="B33" s="11" t="s">
        <v>52</v>
      </c>
      <c r="C33" s="45">
        <v>1171</v>
      </c>
      <c r="D33" s="45">
        <v>4380052</v>
      </c>
      <c r="E33" s="45">
        <v>129</v>
      </c>
      <c r="F33" s="45">
        <v>284632</v>
      </c>
      <c r="G33" s="138">
        <f t="shared" si="7"/>
        <v>11.016225448334756</v>
      </c>
      <c r="H33" s="138">
        <f t="shared" si="8"/>
        <v>6.4983703389822773</v>
      </c>
      <c r="I33" s="45">
        <v>1786</v>
      </c>
      <c r="J33" s="45">
        <v>6392129</v>
      </c>
    </row>
    <row r="34" spans="1:10" ht="15" customHeight="1" x14ac:dyDescent="0.25">
      <c r="A34" s="20" t="s">
        <v>53</v>
      </c>
      <c r="B34" s="11" t="s">
        <v>54</v>
      </c>
      <c r="C34" s="45">
        <v>633</v>
      </c>
      <c r="D34" s="45">
        <v>213638</v>
      </c>
      <c r="E34" s="45">
        <v>73</v>
      </c>
      <c r="F34" s="45">
        <v>190874</v>
      </c>
      <c r="G34" s="138">
        <f t="shared" si="7"/>
        <v>11.532385466034755</v>
      </c>
      <c r="H34" s="138">
        <f t="shared" si="8"/>
        <v>89.344592254186992</v>
      </c>
      <c r="I34" s="45">
        <v>1348</v>
      </c>
      <c r="J34" s="45">
        <v>1875639</v>
      </c>
    </row>
    <row r="35" spans="1:10" ht="15" customHeight="1" x14ac:dyDescent="0.25">
      <c r="A35" s="20" t="s">
        <v>55</v>
      </c>
      <c r="B35" s="11" t="s">
        <v>42</v>
      </c>
      <c r="C35" s="45">
        <v>16623</v>
      </c>
      <c r="D35" s="45">
        <v>178718968</v>
      </c>
      <c r="E35" s="45">
        <v>1274</v>
      </c>
      <c r="F35" s="45">
        <v>8488958</v>
      </c>
      <c r="G35" s="138">
        <f t="shared" si="7"/>
        <v>7.664079889309992</v>
      </c>
      <c r="H35" s="138">
        <f t="shared" si="8"/>
        <v>4.749892020414979</v>
      </c>
      <c r="I35" s="45">
        <v>5993</v>
      </c>
      <c r="J35" s="45">
        <v>64698855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18479</v>
      </c>
      <c r="D36" s="122">
        <f t="shared" ref="D36:F36" si="9">D31+D32+D33+D34+D35</f>
        <v>183576758</v>
      </c>
      <c r="E36" s="122">
        <f t="shared" si="9"/>
        <v>1479</v>
      </c>
      <c r="F36" s="122">
        <f t="shared" si="9"/>
        <v>8965508</v>
      </c>
      <c r="G36" s="137">
        <f t="shared" si="7"/>
        <v>8.0036798528058881</v>
      </c>
      <c r="H36" s="137">
        <f t="shared" si="8"/>
        <v>4.8837925332573962</v>
      </c>
      <c r="I36" s="122">
        <f t="shared" ref="I36:J36" si="10">I31+I32+I33+I34+I35</f>
        <v>9155</v>
      </c>
      <c r="J36" s="122">
        <f t="shared" si="10"/>
        <v>73064302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58300</v>
      </c>
      <c r="D37" s="127">
        <f t="shared" ref="D37:F37" si="11">D27+D36</f>
        <v>217476934</v>
      </c>
      <c r="E37" s="127">
        <f t="shared" si="11"/>
        <v>1824</v>
      </c>
      <c r="F37" s="127">
        <f t="shared" si="11"/>
        <v>10305721</v>
      </c>
      <c r="G37" s="141">
        <f t="shared" si="7"/>
        <v>3.1286449399656946</v>
      </c>
      <c r="H37" s="141">
        <f t="shared" si="8"/>
        <v>4.738765077495529</v>
      </c>
      <c r="I37" s="127">
        <f t="shared" ref="I37:J37" si="12">I27+I36</f>
        <v>15853</v>
      </c>
      <c r="J37" s="127">
        <f t="shared" si="12"/>
        <v>95811949</v>
      </c>
    </row>
  </sheetData>
  <mergeCells count="12">
    <mergeCell ref="A1:J1"/>
    <mergeCell ref="A2:J2"/>
    <mergeCell ref="A3:J3"/>
    <mergeCell ref="C7:J7"/>
    <mergeCell ref="A4:J4"/>
    <mergeCell ref="C30:J30"/>
    <mergeCell ref="C5:D5"/>
    <mergeCell ref="E5:F5"/>
    <mergeCell ref="G5:H5"/>
    <mergeCell ref="I5:J5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102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1883</v>
      </c>
      <c r="D8" s="104">
        <f t="shared" ref="D8:F8" si="0">D9+D10+D11</f>
        <v>230771</v>
      </c>
      <c r="E8" s="104">
        <f t="shared" si="0"/>
        <v>151</v>
      </c>
      <c r="F8" s="104">
        <f t="shared" si="0"/>
        <v>47691</v>
      </c>
      <c r="G8" s="139">
        <f>E8/C8*100</f>
        <v>8.0191184280403611</v>
      </c>
      <c r="H8" s="139">
        <f>F8/D8*100</f>
        <v>20.6659415611147</v>
      </c>
      <c r="I8" s="104">
        <f t="shared" ref="I8:J8" si="1">I9+I10+I11</f>
        <v>480</v>
      </c>
      <c r="J8" s="104">
        <f t="shared" si="1"/>
        <v>238681</v>
      </c>
    </row>
    <row r="9" spans="1:10" ht="15" customHeight="1" x14ac:dyDescent="0.25">
      <c r="A9" s="9" t="s">
        <v>12</v>
      </c>
      <c r="B9" s="10" t="s">
        <v>13</v>
      </c>
      <c r="C9" s="45">
        <v>1776</v>
      </c>
      <c r="D9" s="45">
        <v>172489</v>
      </c>
      <c r="E9" s="45">
        <v>151</v>
      </c>
      <c r="F9" s="45">
        <v>47691</v>
      </c>
      <c r="G9" s="138">
        <f>E9/C9*100</f>
        <v>8.5022522522522532</v>
      </c>
      <c r="H9" s="138">
        <f>F9/D9*100</f>
        <v>27.648719628498046</v>
      </c>
      <c r="I9" s="45">
        <v>480</v>
      </c>
      <c r="J9" s="45">
        <v>238681</v>
      </c>
    </row>
    <row r="10" spans="1:10" ht="15" customHeight="1" x14ac:dyDescent="0.25">
      <c r="A10" s="9" t="s">
        <v>14</v>
      </c>
      <c r="B10" s="10" t="s">
        <v>15</v>
      </c>
      <c r="C10" s="45">
        <v>35</v>
      </c>
      <c r="D10" s="45">
        <v>5450</v>
      </c>
      <c r="E10" s="45"/>
      <c r="F10" s="45"/>
      <c r="G10" s="138">
        <f t="shared" ref="G10:G29" si="2">E10/C10*100</f>
        <v>0</v>
      </c>
      <c r="H10" s="138">
        <f t="shared" ref="H10:H29" si="3">F10/D10*100</f>
        <v>0</v>
      </c>
      <c r="I10" s="45"/>
      <c r="J10" s="45"/>
    </row>
    <row r="11" spans="1:10" ht="15" customHeight="1" x14ac:dyDescent="0.25">
      <c r="A11" s="9" t="s">
        <v>16</v>
      </c>
      <c r="B11" s="10" t="s">
        <v>17</v>
      </c>
      <c r="C11" s="45">
        <v>72</v>
      </c>
      <c r="D11" s="45">
        <v>52832</v>
      </c>
      <c r="E11" s="45"/>
      <c r="F11" s="45"/>
      <c r="G11" s="138">
        <f t="shared" si="2"/>
        <v>0</v>
      </c>
      <c r="H11" s="138">
        <f t="shared" si="3"/>
        <v>0</v>
      </c>
      <c r="I11" s="45"/>
      <c r="J11" s="45"/>
    </row>
    <row r="12" spans="1:10" ht="15" customHeight="1" x14ac:dyDescent="0.25">
      <c r="A12" s="9"/>
      <c r="B12" s="12" t="s">
        <v>18</v>
      </c>
      <c r="C12" s="45"/>
      <c r="D12" s="45"/>
      <c r="E12" s="45"/>
      <c r="F12" s="45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5"/>
      <c r="D13" s="45"/>
      <c r="E13" s="45"/>
      <c r="F13" s="45"/>
      <c r="G13" s="138" t="e">
        <f t="shared" si="2"/>
        <v>#DIV/0!</v>
      </c>
      <c r="H13" s="138" t="e">
        <f t="shared" si="3"/>
        <v>#DIV/0!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2043</v>
      </c>
      <c r="D14" s="104">
        <f t="shared" ref="D14:F14" si="4">D15+D16+D17+D18</f>
        <v>4220517</v>
      </c>
      <c r="E14" s="104">
        <f t="shared" si="4"/>
        <v>55</v>
      </c>
      <c r="F14" s="104">
        <f t="shared" si="4"/>
        <v>239053</v>
      </c>
      <c r="G14" s="139">
        <f t="shared" si="2"/>
        <v>2.6921194322075381</v>
      </c>
      <c r="H14" s="139">
        <f t="shared" si="3"/>
        <v>5.6640691175986264</v>
      </c>
      <c r="I14" s="104">
        <f t="shared" ref="I14:J14" si="5">I15+I16+I17+I18</f>
        <v>704</v>
      </c>
      <c r="J14" s="104">
        <f t="shared" si="5"/>
        <v>6660868</v>
      </c>
    </row>
    <row r="15" spans="1:10" ht="15" customHeight="1" x14ac:dyDescent="0.25">
      <c r="A15" s="9" t="s">
        <v>22</v>
      </c>
      <c r="B15" s="13" t="s">
        <v>23</v>
      </c>
      <c r="C15" s="45">
        <v>1214</v>
      </c>
      <c r="D15" s="45">
        <v>776742</v>
      </c>
      <c r="E15" s="45">
        <v>23</v>
      </c>
      <c r="F15" s="45">
        <v>80184</v>
      </c>
      <c r="G15" s="138">
        <f t="shared" si="2"/>
        <v>1.8945634266886324</v>
      </c>
      <c r="H15" s="138">
        <f t="shared" si="3"/>
        <v>10.323118873448326</v>
      </c>
      <c r="I15" s="45">
        <v>384</v>
      </c>
      <c r="J15" s="45">
        <v>1723235</v>
      </c>
    </row>
    <row r="16" spans="1:10" ht="15" customHeight="1" x14ac:dyDescent="0.25">
      <c r="A16" s="9" t="s">
        <v>24</v>
      </c>
      <c r="B16" s="14" t="s">
        <v>25</v>
      </c>
      <c r="C16" s="45">
        <v>274</v>
      </c>
      <c r="D16" s="45">
        <v>1265653</v>
      </c>
      <c r="E16" s="45">
        <v>14</v>
      </c>
      <c r="F16" s="45">
        <v>158869</v>
      </c>
      <c r="G16" s="138">
        <f t="shared" si="2"/>
        <v>5.1094890510948909</v>
      </c>
      <c r="H16" s="138">
        <f t="shared" si="3"/>
        <v>12.552334644645885</v>
      </c>
      <c r="I16" s="45">
        <v>244</v>
      </c>
      <c r="J16" s="45">
        <v>2988520</v>
      </c>
    </row>
    <row r="17" spans="1:10" ht="15" customHeight="1" x14ac:dyDescent="0.25">
      <c r="A17" s="9" t="s">
        <v>26</v>
      </c>
      <c r="B17" s="14" t="s">
        <v>27</v>
      </c>
      <c r="C17" s="45">
        <v>204</v>
      </c>
      <c r="D17" s="45">
        <v>1065888</v>
      </c>
      <c r="E17" s="45">
        <v>18</v>
      </c>
      <c r="F17" s="45">
        <v>0</v>
      </c>
      <c r="G17" s="138">
        <f t="shared" si="2"/>
        <v>8.8235294117647065</v>
      </c>
      <c r="H17" s="138">
        <f t="shared" si="3"/>
        <v>0</v>
      </c>
      <c r="I17" s="45">
        <v>76</v>
      </c>
      <c r="J17" s="45">
        <v>1949113</v>
      </c>
    </row>
    <row r="18" spans="1:10" ht="15" customHeight="1" x14ac:dyDescent="0.25">
      <c r="A18" s="9" t="s">
        <v>28</v>
      </c>
      <c r="B18" s="11" t="s">
        <v>29</v>
      </c>
      <c r="C18" s="45">
        <v>351</v>
      </c>
      <c r="D18" s="45">
        <v>1112234</v>
      </c>
      <c r="E18" s="45"/>
      <c r="F18" s="45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>
        <v>2</v>
      </c>
      <c r="D19" s="45">
        <v>700</v>
      </c>
      <c r="E19" s="45"/>
      <c r="F19" s="45"/>
      <c r="G19" s="138">
        <f t="shared" si="2"/>
        <v>0</v>
      </c>
      <c r="H19" s="138">
        <f t="shared" si="3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122</v>
      </c>
      <c r="D20" s="44">
        <v>519144</v>
      </c>
      <c r="E20" s="44">
        <v>3</v>
      </c>
      <c r="F20" s="44"/>
      <c r="G20" s="138">
        <f t="shared" si="2"/>
        <v>2.459016393442623</v>
      </c>
      <c r="H20" s="138">
        <f t="shared" si="3"/>
        <v>0</v>
      </c>
      <c r="I20" s="44">
        <v>3</v>
      </c>
      <c r="J20" s="44">
        <v>41635</v>
      </c>
    </row>
    <row r="21" spans="1:10" ht="15" customHeight="1" x14ac:dyDescent="0.25">
      <c r="A21" s="6" t="s">
        <v>33</v>
      </c>
      <c r="B21" s="7" t="s">
        <v>34</v>
      </c>
      <c r="C21" s="44">
        <v>264</v>
      </c>
      <c r="D21" s="44">
        <v>374764</v>
      </c>
      <c r="E21" s="44"/>
      <c r="F21" s="44"/>
      <c r="G21" s="138">
        <f t="shared" si="2"/>
        <v>0</v>
      </c>
      <c r="H21" s="138">
        <f t="shared" si="3"/>
        <v>0</v>
      </c>
      <c r="I21" s="44">
        <v>11</v>
      </c>
      <c r="J21" s="44">
        <v>4666</v>
      </c>
    </row>
    <row r="22" spans="1:10" ht="15" customHeight="1" x14ac:dyDescent="0.25">
      <c r="A22" s="6" t="s">
        <v>35</v>
      </c>
      <c r="B22" s="7" t="s">
        <v>36</v>
      </c>
      <c r="C22" s="44">
        <v>239</v>
      </c>
      <c r="D22" s="44">
        <v>422815</v>
      </c>
      <c r="E22" s="44"/>
      <c r="F22" s="44"/>
      <c r="G22" s="138">
        <f t="shared" si="2"/>
        <v>0</v>
      </c>
      <c r="H22" s="138">
        <f t="shared" si="3"/>
        <v>0</v>
      </c>
      <c r="I22" s="44">
        <v>937</v>
      </c>
      <c r="J22" s="44">
        <v>1272009</v>
      </c>
    </row>
    <row r="23" spans="1:10" ht="15" customHeight="1" x14ac:dyDescent="0.25">
      <c r="A23" s="6" t="s">
        <v>37</v>
      </c>
      <c r="B23" s="7" t="s">
        <v>38</v>
      </c>
      <c r="C23" s="44">
        <v>67</v>
      </c>
      <c r="D23" s="44">
        <v>18579</v>
      </c>
      <c r="E23" s="44"/>
      <c r="F23" s="44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4">
        <v>116</v>
      </c>
      <c r="D24" s="44">
        <v>30097</v>
      </c>
      <c r="E24" s="44"/>
      <c r="F24" s="44"/>
      <c r="G24" s="138">
        <f t="shared" si="2"/>
        <v>0</v>
      </c>
      <c r="H24" s="138">
        <f t="shared" si="3"/>
        <v>0</v>
      </c>
      <c r="I24" s="44">
        <v>1</v>
      </c>
      <c r="J24" s="44">
        <v>2611</v>
      </c>
    </row>
    <row r="25" spans="1:10" ht="15" customHeight="1" x14ac:dyDescent="0.25">
      <c r="A25" s="6" t="s">
        <v>41</v>
      </c>
      <c r="B25" s="7" t="s">
        <v>42</v>
      </c>
      <c r="C25" s="44">
        <v>636</v>
      </c>
      <c r="D25" s="44">
        <v>619671</v>
      </c>
      <c r="E25" s="44"/>
      <c r="F25" s="44"/>
      <c r="G25" s="138">
        <f t="shared" si="2"/>
        <v>0</v>
      </c>
      <c r="H25" s="138">
        <f t="shared" si="3"/>
        <v>0</v>
      </c>
      <c r="I25" s="44">
        <v>8</v>
      </c>
      <c r="J25" s="44">
        <v>803</v>
      </c>
    </row>
    <row r="26" spans="1:10" ht="15" customHeight="1" x14ac:dyDescent="0.25">
      <c r="A26" s="9"/>
      <c r="B26" s="12" t="s">
        <v>43</v>
      </c>
      <c r="C26" s="45">
        <v>30</v>
      </c>
      <c r="D26" s="45">
        <v>3000</v>
      </c>
      <c r="E26" s="45"/>
      <c r="F26" s="45"/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5370</v>
      </c>
      <c r="D27" s="117">
        <f t="shared" ref="D27:F27" si="6">D8+D14+D20+D21+D22+D23+D24+D25</f>
        <v>6436358</v>
      </c>
      <c r="E27" s="117">
        <f t="shared" si="6"/>
        <v>209</v>
      </c>
      <c r="F27" s="117">
        <f t="shared" si="6"/>
        <v>286744</v>
      </c>
      <c r="G27" s="139">
        <f t="shared" si="2"/>
        <v>3.8919925512104285</v>
      </c>
      <c r="H27" s="139">
        <f t="shared" si="3"/>
        <v>4.4550660482216804</v>
      </c>
      <c r="I27" s="117">
        <f t="shared" ref="I27:J27" si="7">I8+I14+I20+I21+I22+I23+I24+I25</f>
        <v>2144</v>
      </c>
      <c r="J27" s="117">
        <f t="shared" si="7"/>
        <v>8221273</v>
      </c>
    </row>
    <row r="28" spans="1:10" ht="15" customHeight="1" x14ac:dyDescent="0.25">
      <c r="A28" s="9">
        <v>3</v>
      </c>
      <c r="B28" s="16" t="s">
        <v>45</v>
      </c>
      <c r="C28" s="45">
        <v>608</v>
      </c>
      <c r="D28" s="45">
        <v>152279</v>
      </c>
      <c r="E28" s="45">
        <v>97</v>
      </c>
      <c r="F28" s="45">
        <v>18206</v>
      </c>
      <c r="G28" s="138">
        <f t="shared" si="2"/>
        <v>15.953947368421053</v>
      </c>
      <c r="H28" s="138">
        <f t="shared" si="3"/>
        <v>11.95568660156686</v>
      </c>
      <c r="I28" s="45">
        <v>528</v>
      </c>
      <c r="J28" s="45">
        <v>285511</v>
      </c>
    </row>
    <row r="29" spans="1:10" ht="15" customHeight="1" thickBot="1" x14ac:dyDescent="0.3">
      <c r="A29" s="17"/>
      <c r="B29" s="18" t="s">
        <v>46</v>
      </c>
      <c r="C29" s="39">
        <v>14</v>
      </c>
      <c r="D29" s="39">
        <v>5750</v>
      </c>
      <c r="E29" s="39"/>
      <c r="F29" s="39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1</v>
      </c>
      <c r="D31" s="45">
        <v>100</v>
      </c>
      <c r="E31" s="45">
        <v>136</v>
      </c>
      <c r="F31" s="45">
        <v>47499</v>
      </c>
      <c r="G31" s="138">
        <f>E31/C31*100</f>
        <v>13600</v>
      </c>
      <c r="H31" s="138">
        <f>F31/D31*100</f>
        <v>47499</v>
      </c>
      <c r="I31" s="45">
        <v>339</v>
      </c>
      <c r="J31" s="45">
        <v>132566</v>
      </c>
    </row>
    <row r="32" spans="1:10" ht="15" customHeight="1" x14ac:dyDescent="0.25">
      <c r="A32" s="20" t="s">
        <v>50</v>
      </c>
      <c r="B32" s="11" t="s">
        <v>34</v>
      </c>
      <c r="C32" s="45">
        <v>1</v>
      </c>
      <c r="D32" s="45">
        <v>0</v>
      </c>
      <c r="E32" s="45"/>
      <c r="F32" s="45"/>
      <c r="G32" s="138">
        <f t="shared" ref="G32:G37" si="8">E32/C32*100</f>
        <v>0</v>
      </c>
      <c r="H32" s="138" t="e">
        <f t="shared" ref="H32:H37" si="9">F32/D32*100</f>
        <v>#DIV/0!</v>
      </c>
      <c r="I32" s="45">
        <v>12</v>
      </c>
      <c r="J32" s="45">
        <v>15691</v>
      </c>
    </row>
    <row r="33" spans="1:10" ht="15" customHeight="1" x14ac:dyDescent="0.25">
      <c r="A33" s="20" t="s">
        <v>51</v>
      </c>
      <c r="B33" s="11" t="s">
        <v>52</v>
      </c>
      <c r="C33" s="45">
        <v>209</v>
      </c>
      <c r="D33" s="45">
        <v>898740</v>
      </c>
      <c r="E33" s="45">
        <v>79</v>
      </c>
      <c r="F33" s="45">
        <v>2193931</v>
      </c>
      <c r="G33" s="138">
        <f t="shared" si="8"/>
        <v>37.799043062200951</v>
      </c>
      <c r="H33" s="138">
        <f t="shared" si="9"/>
        <v>244.1118677259274</v>
      </c>
      <c r="I33" s="45">
        <v>994</v>
      </c>
      <c r="J33" s="45">
        <v>7573140</v>
      </c>
    </row>
    <row r="34" spans="1:10" ht="15" customHeight="1" x14ac:dyDescent="0.25">
      <c r="A34" s="20" t="s">
        <v>53</v>
      </c>
      <c r="B34" s="11" t="s">
        <v>54</v>
      </c>
      <c r="C34" s="45">
        <v>11</v>
      </c>
      <c r="D34" s="45">
        <v>90450</v>
      </c>
      <c r="E34" s="45">
        <v>442</v>
      </c>
      <c r="F34" s="45">
        <v>171117</v>
      </c>
      <c r="G34" s="138">
        <f t="shared" si="8"/>
        <v>4018.181818181818</v>
      </c>
      <c r="H34" s="138">
        <f t="shared" si="9"/>
        <v>189.18407960199005</v>
      </c>
      <c r="I34" s="45">
        <v>2229</v>
      </c>
      <c r="J34" s="45">
        <v>990047</v>
      </c>
    </row>
    <row r="35" spans="1:10" ht="15" customHeight="1" x14ac:dyDescent="0.25">
      <c r="A35" s="20" t="s">
        <v>55</v>
      </c>
      <c r="B35" s="11" t="s">
        <v>42</v>
      </c>
      <c r="C35" s="45">
        <v>2007</v>
      </c>
      <c r="D35" s="45">
        <v>107834892</v>
      </c>
      <c r="E35" s="45">
        <v>146</v>
      </c>
      <c r="F35" s="45">
        <v>3289628</v>
      </c>
      <c r="G35" s="138">
        <f t="shared" si="8"/>
        <v>7.2745391131041348</v>
      </c>
      <c r="H35" s="138">
        <f t="shared" si="9"/>
        <v>3.0506155651363756</v>
      </c>
      <c r="I35" s="45">
        <v>934</v>
      </c>
      <c r="J35" s="45">
        <v>21613885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2229</v>
      </c>
      <c r="D36" s="122">
        <f>D31+D32+D33+D34+D35</f>
        <v>108824182</v>
      </c>
      <c r="E36" s="122">
        <f t="shared" ref="E36:F36" si="10">E31+E32+E33+E34+E35</f>
        <v>803</v>
      </c>
      <c r="F36" s="122">
        <f t="shared" si="10"/>
        <v>5702175</v>
      </c>
      <c r="G36" s="137">
        <f t="shared" si="8"/>
        <v>36.02512337371018</v>
      </c>
      <c r="H36" s="137">
        <f t="shared" si="9"/>
        <v>5.2398050646500609</v>
      </c>
      <c r="I36" s="122">
        <f t="shared" ref="I36:J36" si="11">I31+I32+I33+I34+I35</f>
        <v>4508</v>
      </c>
      <c r="J36" s="122">
        <f t="shared" si="11"/>
        <v>30325329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7599</v>
      </c>
      <c r="D37" s="127">
        <f t="shared" ref="D37:F37" si="12">D27+D36</f>
        <v>115260540</v>
      </c>
      <c r="E37" s="127">
        <f t="shared" si="12"/>
        <v>1012</v>
      </c>
      <c r="F37" s="127">
        <f t="shared" si="12"/>
        <v>5988919</v>
      </c>
      <c r="G37" s="141">
        <f t="shared" si="8"/>
        <v>13.317541781813397</v>
      </c>
      <c r="H37" s="141">
        <f t="shared" si="9"/>
        <v>5.1959838119793638</v>
      </c>
      <c r="I37" s="127">
        <f t="shared" ref="I37:J37" si="13">I27+I36</f>
        <v>6652</v>
      </c>
      <c r="J37" s="127">
        <f t="shared" si="13"/>
        <v>38546602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3" sqref="A3:J3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103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85275</v>
      </c>
      <c r="D8" s="104">
        <f t="shared" ref="D8:F8" si="0">D9+D10+D11</f>
        <v>11704713</v>
      </c>
      <c r="E8" s="104">
        <f t="shared" si="0"/>
        <v>25943</v>
      </c>
      <c r="F8" s="104">
        <f t="shared" si="0"/>
        <v>16691202</v>
      </c>
      <c r="G8" s="139">
        <f>E8/C8*100</f>
        <v>30.422749926707709</v>
      </c>
      <c r="H8" s="139">
        <f>F8/D8*100</f>
        <v>142.60240298074802</v>
      </c>
      <c r="I8" s="104">
        <f t="shared" ref="I8:J8" si="1">I9+I10+I11</f>
        <v>129965</v>
      </c>
      <c r="J8" s="104">
        <f t="shared" si="1"/>
        <v>43461371</v>
      </c>
    </row>
    <row r="9" spans="1:10" ht="15" customHeight="1" x14ac:dyDescent="0.25">
      <c r="A9" s="9" t="s">
        <v>12</v>
      </c>
      <c r="B9" s="10" t="s">
        <v>13</v>
      </c>
      <c r="C9" s="45">
        <v>42342</v>
      </c>
      <c r="D9" s="45">
        <v>5774568</v>
      </c>
      <c r="E9" s="45">
        <v>25115</v>
      </c>
      <c r="F9" s="45">
        <v>3666057</v>
      </c>
      <c r="G9" s="138">
        <f t="shared" ref="G9:G12" si="2">E9/C9*100</f>
        <v>59.314628501251711</v>
      </c>
      <c r="H9" s="138">
        <f t="shared" ref="H9:H12" si="3">F9/D9*100</f>
        <v>63.486255595223753</v>
      </c>
      <c r="I9" s="45">
        <v>127942</v>
      </c>
      <c r="J9" s="45">
        <v>21540856</v>
      </c>
    </row>
    <row r="10" spans="1:10" ht="15" customHeight="1" x14ac:dyDescent="0.25">
      <c r="A10" s="9" t="s">
        <v>14</v>
      </c>
      <c r="B10" s="10" t="s">
        <v>15</v>
      </c>
      <c r="C10" s="45">
        <v>1945</v>
      </c>
      <c r="D10" s="45">
        <v>596690</v>
      </c>
      <c r="E10" s="45">
        <v>25</v>
      </c>
      <c r="F10" s="45">
        <v>480558</v>
      </c>
      <c r="G10" s="138">
        <f t="shared" si="2"/>
        <v>1.2853470437017995</v>
      </c>
      <c r="H10" s="138">
        <f t="shared" si="3"/>
        <v>80.537297424123082</v>
      </c>
      <c r="I10" s="45">
        <v>101</v>
      </c>
      <c r="J10" s="45">
        <v>1752200</v>
      </c>
    </row>
    <row r="11" spans="1:10" ht="15" customHeight="1" x14ac:dyDescent="0.25">
      <c r="A11" s="9" t="s">
        <v>16</v>
      </c>
      <c r="B11" s="10" t="s">
        <v>17</v>
      </c>
      <c r="C11" s="45">
        <v>40988</v>
      </c>
      <c r="D11" s="45">
        <v>5333455</v>
      </c>
      <c r="E11" s="45">
        <v>803</v>
      </c>
      <c r="F11" s="45">
        <v>12544587</v>
      </c>
      <c r="G11" s="138">
        <f t="shared" si="2"/>
        <v>1.9591099834097785</v>
      </c>
      <c r="H11" s="138">
        <f t="shared" si="3"/>
        <v>235.20564062132334</v>
      </c>
      <c r="I11" s="45">
        <v>1922</v>
      </c>
      <c r="J11" s="45">
        <v>20168315</v>
      </c>
    </row>
    <row r="12" spans="1:10" ht="15" customHeight="1" x14ac:dyDescent="0.25">
      <c r="A12" s="9"/>
      <c r="B12" s="12" t="s">
        <v>18</v>
      </c>
      <c r="C12" s="45">
        <v>28</v>
      </c>
      <c r="D12" s="45">
        <v>10526</v>
      </c>
      <c r="E12" s="45"/>
      <c r="F12" s="45"/>
      <c r="G12" s="138">
        <f t="shared" si="2"/>
        <v>0</v>
      </c>
      <c r="H12" s="138">
        <f t="shared" si="3"/>
        <v>0</v>
      </c>
      <c r="I12" s="45"/>
      <c r="J12" s="45"/>
    </row>
    <row r="13" spans="1:10" ht="15" customHeight="1" x14ac:dyDescent="0.25">
      <c r="A13" s="9"/>
      <c r="B13" s="12" t="s">
        <v>19</v>
      </c>
      <c r="C13" s="45">
        <v>1139</v>
      </c>
      <c r="D13" s="45">
        <v>629668</v>
      </c>
      <c r="E13" s="45"/>
      <c r="F13" s="45"/>
      <c r="G13" s="138">
        <f t="shared" ref="G13:G29" si="4">E13/C13*100</f>
        <v>0</v>
      </c>
      <c r="H13" s="138">
        <f t="shared" ref="H13:H29" si="5">F13/D13*100</f>
        <v>0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47162</v>
      </c>
      <c r="D14" s="104">
        <f t="shared" ref="D14:F14" si="6">D15+D16+D17+D18</f>
        <v>128117516</v>
      </c>
      <c r="E14" s="104">
        <f t="shared" si="6"/>
        <v>9137</v>
      </c>
      <c r="F14" s="104">
        <f t="shared" si="6"/>
        <v>82135014</v>
      </c>
      <c r="G14" s="139">
        <f t="shared" si="4"/>
        <v>19.373648276154533</v>
      </c>
      <c r="H14" s="139">
        <f t="shared" si="5"/>
        <v>64.10912150372944</v>
      </c>
      <c r="I14" s="104">
        <f t="shared" ref="I14:J14" si="7">I15+I16+I17+I18</f>
        <v>34139</v>
      </c>
      <c r="J14" s="104">
        <f t="shared" si="7"/>
        <v>195097092</v>
      </c>
    </row>
    <row r="15" spans="1:10" ht="15" customHeight="1" x14ac:dyDescent="0.25">
      <c r="A15" s="9" t="s">
        <v>22</v>
      </c>
      <c r="B15" s="13" t="s">
        <v>23</v>
      </c>
      <c r="C15" s="45">
        <v>25457</v>
      </c>
      <c r="D15" s="45">
        <v>20920809</v>
      </c>
      <c r="E15" s="45">
        <v>2971</v>
      </c>
      <c r="F15" s="45">
        <v>19268285</v>
      </c>
      <c r="G15" s="138">
        <f t="shared" si="4"/>
        <v>11.670660329182542</v>
      </c>
      <c r="H15" s="138">
        <f t="shared" si="5"/>
        <v>92.101051159159283</v>
      </c>
      <c r="I15" s="45">
        <v>15126</v>
      </c>
      <c r="J15" s="45">
        <v>64576960</v>
      </c>
    </row>
    <row r="16" spans="1:10" ht="15" customHeight="1" x14ac:dyDescent="0.25">
      <c r="A16" s="9" t="s">
        <v>24</v>
      </c>
      <c r="B16" s="14" t="s">
        <v>25</v>
      </c>
      <c r="C16" s="45">
        <v>12852</v>
      </c>
      <c r="D16" s="45">
        <v>51421331</v>
      </c>
      <c r="E16" s="45">
        <v>4153</v>
      </c>
      <c r="F16" s="45">
        <v>33391162</v>
      </c>
      <c r="G16" s="138">
        <f t="shared" si="4"/>
        <v>32.314036725801429</v>
      </c>
      <c r="H16" s="138">
        <f t="shared" si="5"/>
        <v>64.936401587893556</v>
      </c>
      <c r="I16" s="45">
        <v>13788</v>
      </c>
      <c r="J16" s="45">
        <v>74033402</v>
      </c>
    </row>
    <row r="17" spans="1:10" ht="15" customHeight="1" x14ac:dyDescent="0.25">
      <c r="A17" s="9" t="s">
        <v>26</v>
      </c>
      <c r="B17" s="14" t="s">
        <v>27</v>
      </c>
      <c r="C17" s="45">
        <v>6090</v>
      </c>
      <c r="D17" s="45">
        <v>49229811</v>
      </c>
      <c r="E17" s="45">
        <v>2013</v>
      </c>
      <c r="F17" s="45">
        <v>29475567</v>
      </c>
      <c r="G17" s="138">
        <f t="shared" si="4"/>
        <v>33.054187192118228</v>
      </c>
      <c r="H17" s="138">
        <f t="shared" si="5"/>
        <v>59.873410848560852</v>
      </c>
      <c r="I17" s="45">
        <v>5225</v>
      </c>
      <c r="J17" s="45">
        <v>56486730</v>
      </c>
    </row>
    <row r="18" spans="1:10" ht="15" customHeight="1" x14ac:dyDescent="0.25">
      <c r="A18" s="9" t="s">
        <v>28</v>
      </c>
      <c r="B18" s="11" t="s">
        <v>29</v>
      </c>
      <c r="C18" s="45">
        <v>2763</v>
      </c>
      <c r="D18" s="45">
        <v>6545565</v>
      </c>
      <c r="E18" s="45"/>
      <c r="F18" s="45"/>
      <c r="G18" s="138">
        <f t="shared" si="4"/>
        <v>0</v>
      </c>
      <c r="H18" s="138">
        <f t="shared" si="5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>
        <v>50</v>
      </c>
      <c r="D19" s="45">
        <v>63200</v>
      </c>
      <c r="E19" s="45"/>
      <c r="F19" s="45"/>
      <c r="G19" s="138">
        <f t="shared" si="4"/>
        <v>0</v>
      </c>
      <c r="H19" s="138">
        <f t="shared" si="5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1902</v>
      </c>
      <c r="D20" s="44">
        <v>2386321</v>
      </c>
      <c r="E20" s="44"/>
      <c r="F20" s="44"/>
      <c r="G20" s="138">
        <f t="shared" si="4"/>
        <v>0</v>
      </c>
      <c r="H20" s="138">
        <f t="shared" si="5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4">
        <v>3777</v>
      </c>
      <c r="D21" s="44">
        <v>1232062</v>
      </c>
      <c r="E21" s="44"/>
      <c r="F21" s="44"/>
      <c r="G21" s="138">
        <f t="shared" si="4"/>
        <v>0</v>
      </c>
      <c r="H21" s="138">
        <f t="shared" si="5"/>
        <v>0</v>
      </c>
      <c r="I21" s="44">
        <v>20</v>
      </c>
      <c r="J21" s="44">
        <v>2392</v>
      </c>
    </row>
    <row r="22" spans="1:10" ht="15" customHeight="1" x14ac:dyDescent="0.25">
      <c r="A22" s="6" t="s">
        <v>35</v>
      </c>
      <c r="B22" s="7" t="s">
        <v>36</v>
      </c>
      <c r="C22" s="44">
        <v>2193</v>
      </c>
      <c r="D22" s="44">
        <v>3315480</v>
      </c>
      <c r="E22" s="44">
        <v>265</v>
      </c>
      <c r="F22" s="44">
        <v>636472</v>
      </c>
      <c r="G22" s="138">
        <f t="shared" si="4"/>
        <v>12.083903328773369</v>
      </c>
      <c r="H22" s="138">
        <f t="shared" si="5"/>
        <v>19.196979019629133</v>
      </c>
      <c r="I22" s="44">
        <v>1841</v>
      </c>
      <c r="J22" s="44">
        <v>3958049</v>
      </c>
    </row>
    <row r="23" spans="1:10" ht="15" customHeight="1" x14ac:dyDescent="0.25">
      <c r="A23" s="6" t="s">
        <v>37</v>
      </c>
      <c r="B23" s="7" t="s">
        <v>38</v>
      </c>
      <c r="C23" s="44">
        <v>1546</v>
      </c>
      <c r="D23" s="44">
        <v>396963</v>
      </c>
      <c r="E23" s="44"/>
      <c r="F23" s="44"/>
      <c r="G23" s="138">
        <f t="shared" si="4"/>
        <v>0</v>
      </c>
      <c r="H23" s="138">
        <f t="shared" si="5"/>
        <v>0</v>
      </c>
      <c r="I23" s="44">
        <v>1</v>
      </c>
      <c r="J23" s="44">
        <v>22500</v>
      </c>
    </row>
    <row r="24" spans="1:10" ht="15" customHeight="1" x14ac:dyDescent="0.25">
      <c r="A24" s="6" t="s">
        <v>39</v>
      </c>
      <c r="B24" s="7" t="s">
        <v>40</v>
      </c>
      <c r="C24" s="44">
        <v>2073</v>
      </c>
      <c r="D24" s="44">
        <v>763041</v>
      </c>
      <c r="E24" s="44"/>
      <c r="F24" s="44"/>
      <c r="G24" s="138">
        <f t="shared" si="4"/>
        <v>0</v>
      </c>
      <c r="H24" s="138">
        <f t="shared" si="5"/>
        <v>0</v>
      </c>
      <c r="I24" s="44"/>
      <c r="J24" s="44"/>
    </row>
    <row r="25" spans="1:10" ht="15" customHeight="1" x14ac:dyDescent="0.25">
      <c r="A25" s="6" t="s">
        <v>41</v>
      </c>
      <c r="B25" s="7" t="s">
        <v>42</v>
      </c>
      <c r="C25" s="44">
        <v>3700</v>
      </c>
      <c r="D25" s="44">
        <v>2290332</v>
      </c>
      <c r="E25" s="44">
        <v>7024</v>
      </c>
      <c r="F25" s="44">
        <v>259943</v>
      </c>
      <c r="G25" s="138">
        <f t="shared" si="4"/>
        <v>189.83783783783784</v>
      </c>
      <c r="H25" s="138">
        <f t="shared" si="5"/>
        <v>11.349577266527298</v>
      </c>
      <c r="I25" s="44">
        <v>29011</v>
      </c>
      <c r="J25" s="44">
        <v>670401</v>
      </c>
    </row>
    <row r="26" spans="1:10" ht="15" customHeight="1" x14ac:dyDescent="0.25">
      <c r="A26" s="9"/>
      <c r="B26" s="12" t="s">
        <v>43</v>
      </c>
      <c r="C26" s="45">
        <v>58</v>
      </c>
      <c r="D26" s="45">
        <v>9500</v>
      </c>
      <c r="E26" s="45"/>
      <c r="F26" s="45"/>
      <c r="G26" s="138">
        <f t="shared" si="4"/>
        <v>0</v>
      </c>
      <c r="H26" s="138">
        <f t="shared" si="5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147628</v>
      </c>
      <c r="D27" s="118">
        <f t="shared" ref="D27:F27" si="8">D8+D14+D20+D21+D22+D23+D24+D25</f>
        <v>150206428</v>
      </c>
      <c r="E27" s="117">
        <f t="shared" si="8"/>
        <v>42369</v>
      </c>
      <c r="F27" s="117">
        <f t="shared" si="8"/>
        <v>99722631</v>
      </c>
      <c r="G27" s="139">
        <f t="shared" si="4"/>
        <v>28.699840138727073</v>
      </c>
      <c r="H27" s="139">
        <f t="shared" si="5"/>
        <v>66.390388432644173</v>
      </c>
      <c r="I27" s="117">
        <f t="shared" ref="I27:J27" si="9">I8+I14+I20+I21+I22+I23+I24+I25</f>
        <v>194977</v>
      </c>
      <c r="J27" s="117">
        <f t="shared" si="9"/>
        <v>243211805</v>
      </c>
    </row>
    <row r="28" spans="1:10" ht="15" customHeight="1" x14ac:dyDescent="0.25">
      <c r="A28" s="9">
        <v>3</v>
      </c>
      <c r="B28" s="16" t="s">
        <v>45</v>
      </c>
      <c r="C28" s="45">
        <v>13439</v>
      </c>
      <c r="D28" s="45">
        <v>8189485</v>
      </c>
      <c r="E28" s="45">
        <v>31965</v>
      </c>
      <c r="F28" s="45">
        <v>10551279</v>
      </c>
      <c r="G28" s="138">
        <f t="shared" si="4"/>
        <v>237.85251878860035</v>
      </c>
      <c r="H28" s="138">
        <f t="shared" si="5"/>
        <v>128.83934704074798</v>
      </c>
      <c r="I28" s="45">
        <v>153360</v>
      </c>
      <c r="J28" s="45">
        <v>34839944</v>
      </c>
    </row>
    <row r="29" spans="1:10" ht="15" customHeight="1" thickBot="1" x14ac:dyDescent="0.3">
      <c r="A29" s="17"/>
      <c r="B29" s="18" t="s">
        <v>46</v>
      </c>
      <c r="C29" s="39">
        <v>745</v>
      </c>
      <c r="D29" s="39">
        <v>86128</v>
      </c>
      <c r="E29" s="39"/>
      <c r="F29" s="39"/>
      <c r="G29" s="138">
        <f t="shared" si="4"/>
        <v>0</v>
      </c>
      <c r="H29" s="138">
        <f t="shared" si="5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" si="10">E31/C31*100</f>
        <v>#DIV/0!</v>
      </c>
      <c r="H31" s="138" t="e">
        <f t="shared" ref="H31" si="11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53</v>
      </c>
      <c r="D32" s="45">
        <v>1444742</v>
      </c>
      <c r="E32" s="45"/>
      <c r="F32" s="45"/>
      <c r="G32" s="138">
        <f t="shared" ref="G32:G37" si="12">E32/C32*100</f>
        <v>0</v>
      </c>
      <c r="H32" s="138">
        <f t="shared" ref="H32:H37" si="13">F32/D32*100</f>
        <v>0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6895</v>
      </c>
      <c r="D33" s="45">
        <v>28581833</v>
      </c>
      <c r="E33" s="45"/>
      <c r="F33" s="45"/>
      <c r="G33" s="138">
        <f t="shared" si="12"/>
        <v>0</v>
      </c>
      <c r="H33" s="138">
        <f t="shared" si="13"/>
        <v>0</v>
      </c>
      <c r="I33" s="45"/>
      <c r="J33" s="45"/>
    </row>
    <row r="34" spans="1:10" ht="15" customHeight="1" x14ac:dyDescent="0.25">
      <c r="A34" s="20" t="s">
        <v>53</v>
      </c>
      <c r="B34" s="11" t="s">
        <v>54</v>
      </c>
      <c r="C34" s="45">
        <v>258</v>
      </c>
      <c r="D34" s="45">
        <v>1937557</v>
      </c>
      <c r="E34" s="45"/>
      <c r="F34" s="45"/>
      <c r="G34" s="138">
        <f t="shared" si="12"/>
        <v>0</v>
      </c>
      <c r="H34" s="138">
        <f t="shared" si="13"/>
        <v>0</v>
      </c>
      <c r="I34" s="45"/>
      <c r="J34" s="45"/>
    </row>
    <row r="35" spans="1:10" ht="15" customHeight="1" x14ac:dyDescent="0.25">
      <c r="A35" s="20" t="s">
        <v>55</v>
      </c>
      <c r="B35" s="11" t="s">
        <v>42</v>
      </c>
      <c r="C35" s="45">
        <v>212947</v>
      </c>
      <c r="D35" s="45">
        <v>836078604</v>
      </c>
      <c r="E35" s="45">
        <v>787628</v>
      </c>
      <c r="F35" s="45">
        <v>179348603</v>
      </c>
      <c r="G35" s="138">
        <f t="shared" si="12"/>
        <v>369.87043724494828</v>
      </c>
      <c r="H35" s="138">
        <f t="shared" si="13"/>
        <v>21.451165254313818</v>
      </c>
      <c r="I35" s="45">
        <v>3027345</v>
      </c>
      <c r="J35" s="45">
        <v>622955939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220153</v>
      </c>
      <c r="D36" s="122">
        <f t="shared" ref="D36:F36" si="14">D31+D32+D33+D34+D35</f>
        <v>868042736</v>
      </c>
      <c r="E36" s="122">
        <f t="shared" si="14"/>
        <v>787628</v>
      </c>
      <c r="F36" s="122">
        <f t="shared" si="14"/>
        <v>179348603</v>
      </c>
      <c r="G36" s="137">
        <f t="shared" si="12"/>
        <v>357.76391872924739</v>
      </c>
      <c r="H36" s="137">
        <f t="shared" si="13"/>
        <v>20.661264193794256</v>
      </c>
      <c r="I36" s="122">
        <f t="shared" ref="I36:J36" si="15">I31+I32+I33+I34+I35</f>
        <v>3027345</v>
      </c>
      <c r="J36" s="122">
        <f t="shared" si="15"/>
        <v>622955939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367781</v>
      </c>
      <c r="D37" s="127">
        <f t="shared" ref="D37:F37" si="16">D27+D36</f>
        <v>1018249164</v>
      </c>
      <c r="E37" s="127">
        <f t="shared" si="16"/>
        <v>829997</v>
      </c>
      <c r="F37" s="127">
        <f t="shared" si="16"/>
        <v>279071234</v>
      </c>
      <c r="G37" s="141">
        <f t="shared" si="12"/>
        <v>225.67696536797715</v>
      </c>
      <c r="H37" s="141">
        <f t="shared" si="13"/>
        <v>27.406969125682483</v>
      </c>
      <c r="I37" s="127">
        <f t="shared" ref="I37:J37" si="17">I27+I36</f>
        <v>3222322</v>
      </c>
      <c r="J37" s="127">
        <f t="shared" si="17"/>
        <v>866167744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3" sqref="A3:J3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104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48676</v>
      </c>
      <c r="D8" s="105">
        <f t="shared" ref="D8:F8" si="0">D9+D10+D11</f>
        <v>12128651</v>
      </c>
      <c r="E8" s="105">
        <f t="shared" si="0"/>
        <v>1765</v>
      </c>
      <c r="F8" s="105">
        <f t="shared" si="0"/>
        <v>1271670</v>
      </c>
      <c r="G8" s="139">
        <f>E8/C8*100</f>
        <v>3.6260169282603338</v>
      </c>
      <c r="H8" s="139">
        <f>F8/D8*100</f>
        <v>10.48484287329234</v>
      </c>
      <c r="I8" s="104">
        <f t="shared" ref="I8:J8" si="1">I9+I10+I11</f>
        <v>145430</v>
      </c>
      <c r="J8" s="104">
        <f t="shared" si="1"/>
        <v>35215404</v>
      </c>
    </row>
    <row r="9" spans="1:10" ht="15" customHeight="1" x14ac:dyDescent="0.25">
      <c r="A9" s="9" t="s">
        <v>12</v>
      </c>
      <c r="B9" s="10" t="s">
        <v>13</v>
      </c>
      <c r="C9" s="49">
        <v>41462</v>
      </c>
      <c r="D9" s="49">
        <v>10539523</v>
      </c>
      <c r="E9" s="49">
        <v>1759</v>
      </c>
      <c r="F9" s="49">
        <v>626041</v>
      </c>
      <c r="G9" s="138">
        <f>E9/C9*100</f>
        <v>4.2424388596787415</v>
      </c>
      <c r="H9" s="138">
        <f>F9/D9*100</f>
        <v>5.9399367504582514</v>
      </c>
      <c r="I9" s="45">
        <v>144962</v>
      </c>
      <c r="J9" s="45">
        <v>11427587</v>
      </c>
    </row>
    <row r="10" spans="1:10" ht="15" customHeight="1" x14ac:dyDescent="0.25">
      <c r="A10" s="9" t="s">
        <v>14</v>
      </c>
      <c r="B10" s="10" t="s">
        <v>15</v>
      </c>
      <c r="C10" s="49">
        <v>5805</v>
      </c>
      <c r="D10" s="49">
        <v>1036111</v>
      </c>
      <c r="E10" s="49">
        <v>2</v>
      </c>
      <c r="F10" s="49">
        <v>180842</v>
      </c>
      <c r="G10" s="138">
        <f t="shared" ref="G10:G29" si="2">E10/C10*100</f>
        <v>3.4453057708871658E-2</v>
      </c>
      <c r="H10" s="138">
        <f t="shared" ref="H10:H29" si="3">F10/D10*100</f>
        <v>17.45392144277978</v>
      </c>
      <c r="I10" s="45">
        <v>20</v>
      </c>
      <c r="J10" s="45">
        <v>222074</v>
      </c>
    </row>
    <row r="11" spans="1:10" ht="15" customHeight="1" x14ac:dyDescent="0.25">
      <c r="A11" s="9" t="s">
        <v>16</v>
      </c>
      <c r="B11" s="10" t="s">
        <v>17</v>
      </c>
      <c r="C11" s="49">
        <v>1409</v>
      </c>
      <c r="D11" s="49">
        <v>553017</v>
      </c>
      <c r="E11" s="49">
        <v>4</v>
      </c>
      <c r="F11" s="49">
        <v>464787</v>
      </c>
      <c r="G11" s="138">
        <f t="shared" si="2"/>
        <v>0.28388928317955997</v>
      </c>
      <c r="H11" s="138">
        <f t="shared" si="3"/>
        <v>84.045698414334453</v>
      </c>
      <c r="I11" s="45">
        <v>448</v>
      </c>
      <c r="J11" s="45">
        <v>23565743</v>
      </c>
    </row>
    <row r="12" spans="1:10" ht="15" customHeight="1" x14ac:dyDescent="0.25">
      <c r="A12" s="9"/>
      <c r="B12" s="12" t="s">
        <v>18</v>
      </c>
      <c r="C12" s="49">
        <v>3</v>
      </c>
      <c r="D12" s="49">
        <v>650</v>
      </c>
      <c r="E12" s="49"/>
      <c r="F12" s="49"/>
      <c r="G12" s="138">
        <f t="shared" si="2"/>
        <v>0</v>
      </c>
      <c r="H12" s="138">
        <f t="shared" si="3"/>
        <v>0</v>
      </c>
      <c r="I12" s="45"/>
      <c r="J12" s="45"/>
    </row>
    <row r="13" spans="1:10" ht="15" customHeight="1" x14ac:dyDescent="0.25">
      <c r="A13" s="9"/>
      <c r="B13" s="12" t="s">
        <v>19</v>
      </c>
      <c r="C13" s="49">
        <v>542</v>
      </c>
      <c r="D13" s="49">
        <v>93542</v>
      </c>
      <c r="E13" s="49"/>
      <c r="F13" s="49"/>
      <c r="G13" s="138">
        <f t="shared" si="2"/>
        <v>0</v>
      </c>
      <c r="H13" s="138">
        <f t="shared" si="3"/>
        <v>0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43507</v>
      </c>
      <c r="D14" s="105">
        <f t="shared" ref="D14:F14" si="4">D15+D16+D17+D18</f>
        <v>50211807</v>
      </c>
      <c r="E14" s="105">
        <f t="shared" si="4"/>
        <v>370</v>
      </c>
      <c r="F14" s="105">
        <f t="shared" si="4"/>
        <v>10148974</v>
      </c>
      <c r="G14" s="139">
        <f t="shared" si="2"/>
        <v>0.85043786057416049</v>
      </c>
      <c r="H14" s="139">
        <f t="shared" si="3"/>
        <v>20.212325758361974</v>
      </c>
      <c r="I14" s="104">
        <f t="shared" ref="I14:J14" si="5">I15+I16+I17+I18</f>
        <v>4525</v>
      </c>
      <c r="J14" s="104">
        <f t="shared" si="5"/>
        <v>22220015</v>
      </c>
    </row>
    <row r="15" spans="1:10" ht="15" customHeight="1" x14ac:dyDescent="0.25">
      <c r="A15" s="9" t="s">
        <v>22</v>
      </c>
      <c r="B15" s="13" t="s">
        <v>23</v>
      </c>
      <c r="C15" s="49">
        <v>27158</v>
      </c>
      <c r="D15" s="49">
        <v>8961980</v>
      </c>
      <c r="E15" s="49">
        <v>186</v>
      </c>
      <c r="F15" s="49">
        <v>1534445</v>
      </c>
      <c r="G15" s="138">
        <f t="shared" si="2"/>
        <v>0.68488106635245605</v>
      </c>
      <c r="H15" s="138">
        <f t="shared" si="3"/>
        <v>17.12171863806882</v>
      </c>
      <c r="I15" s="45">
        <v>3228</v>
      </c>
      <c r="J15" s="45">
        <v>8268351</v>
      </c>
    </row>
    <row r="16" spans="1:10" ht="15" customHeight="1" x14ac:dyDescent="0.25">
      <c r="A16" s="9" t="s">
        <v>24</v>
      </c>
      <c r="B16" s="14" t="s">
        <v>25</v>
      </c>
      <c r="C16" s="49">
        <v>7964</v>
      </c>
      <c r="D16" s="49">
        <v>26753554</v>
      </c>
      <c r="E16" s="49">
        <v>143</v>
      </c>
      <c r="F16" s="49">
        <v>3827403</v>
      </c>
      <c r="G16" s="138">
        <f t="shared" si="2"/>
        <v>1.7955801104972375</v>
      </c>
      <c r="H16" s="138">
        <f t="shared" si="3"/>
        <v>14.306147885996753</v>
      </c>
      <c r="I16" s="45">
        <v>1139</v>
      </c>
      <c r="J16" s="45">
        <v>9111339</v>
      </c>
    </row>
    <row r="17" spans="1:10" ht="15" customHeight="1" x14ac:dyDescent="0.25">
      <c r="A17" s="9" t="s">
        <v>26</v>
      </c>
      <c r="B17" s="14" t="s">
        <v>27</v>
      </c>
      <c r="C17" s="49">
        <v>3283</v>
      </c>
      <c r="D17" s="49">
        <v>11919326</v>
      </c>
      <c r="E17" s="49">
        <v>41</v>
      </c>
      <c r="F17" s="49">
        <v>4787126</v>
      </c>
      <c r="G17" s="138">
        <f t="shared" si="2"/>
        <v>1.2488577520560464</v>
      </c>
      <c r="H17" s="138">
        <f t="shared" si="3"/>
        <v>40.162723966103457</v>
      </c>
      <c r="I17" s="45">
        <v>158</v>
      </c>
      <c r="J17" s="45">
        <v>4840325</v>
      </c>
    </row>
    <row r="18" spans="1:10" ht="15" customHeight="1" x14ac:dyDescent="0.25">
      <c r="A18" s="9" t="s">
        <v>28</v>
      </c>
      <c r="B18" s="11" t="s">
        <v>29</v>
      </c>
      <c r="C18" s="49">
        <v>5102</v>
      </c>
      <c r="D18" s="49">
        <v>2576947</v>
      </c>
      <c r="E18" s="49"/>
      <c r="F18" s="49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9">
        <v>30</v>
      </c>
      <c r="D19" s="49">
        <v>10500</v>
      </c>
      <c r="E19" s="49"/>
      <c r="F19" s="49"/>
      <c r="G19" s="138">
        <f t="shared" si="2"/>
        <v>0</v>
      </c>
      <c r="H19" s="138">
        <f t="shared" si="3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8">
        <v>1267</v>
      </c>
      <c r="D20" s="48">
        <v>6302262</v>
      </c>
      <c r="E20" s="48">
        <v>19</v>
      </c>
      <c r="F20" s="48">
        <v>922289</v>
      </c>
      <c r="G20" s="138">
        <f t="shared" si="2"/>
        <v>1.499605367008682</v>
      </c>
      <c r="H20" s="138">
        <f t="shared" si="3"/>
        <v>14.634253542616921</v>
      </c>
      <c r="I20" s="44">
        <v>37</v>
      </c>
      <c r="J20" s="44">
        <v>4167660</v>
      </c>
    </row>
    <row r="21" spans="1:10" ht="15" customHeight="1" x14ac:dyDescent="0.25">
      <c r="A21" s="6" t="s">
        <v>33</v>
      </c>
      <c r="B21" s="7" t="s">
        <v>34</v>
      </c>
      <c r="C21" s="48">
        <v>2850</v>
      </c>
      <c r="D21" s="48">
        <v>207282</v>
      </c>
      <c r="E21" s="48"/>
      <c r="F21" s="48"/>
      <c r="G21" s="138">
        <f t="shared" si="2"/>
        <v>0</v>
      </c>
      <c r="H21" s="138">
        <f t="shared" si="3"/>
        <v>0</v>
      </c>
      <c r="I21" s="44">
        <v>3</v>
      </c>
      <c r="J21" s="44">
        <v>281</v>
      </c>
    </row>
    <row r="22" spans="1:10" ht="15" customHeight="1" x14ac:dyDescent="0.25">
      <c r="A22" s="6" t="s">
        <v>35</v>
      </c>
      <c r="B22" s="7" t="s">
        <v>36</v>
      </c>
      <c r="C22" s="48">
        <v>1830</v>
      </c>
      <c r="D22" s="48">
        <v>3121244</v>
      </c>
      <c r="E22" s="48">
        <v>49</v>
      </c>
      <c r="F22" s="48">
        <v>63448</v>
      </c>
      <c r="G22" s="138">
        <f t="shared" si="2"/>
        <v>2.6775956284153009</v>
      </c>
      <c r="H22" s="138">
        <f t="shared" si="3"/>
        <v>2.0327792380217633</v>
      </c>
      <c r="I22" s="44">
        <v>1279</v>
      </c>
      <c r="J22" s="44">
        <v>1061860</v>
      </c>
    </row>
    <row r="23" spans="1:10" ht="15" customHeight="1" x14ac:dyDescent="0.25">
      <c r="A23" s="6" t="s">
        <v>37</v>
      </c>
      <c r="B23" s="7" t="s">
        <v>38</v>
      </c>
      <c r="C23" s="48">
        <v>579</v>
      </c>
      <c r="D23" s="48">
        <v>99062</v>
      </c>
      <c r="E23" s="48"/>
      <c r="F23" s="48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8">
        <v>738</v>
      </c>
      <c r="D24" s="48">
        <v>247996</v>
      </c>
      <c r="E24" s="48"/>
      <c r="F24" s="48"/>
      <c r="G24" s="138">
        <f t="shared" si="2"/>
        <v>0</v>
      </c>
      <c r="H24" s="138">
        <f t="shared" si="3"/>
        <v>0</v>
      </c>
      <c r="I24" s="44"/>
      <c r="J24" s="44"/>
    </row>
    <row r="25" spans="1:10" ht="15" customHeight="1" x14ac:dyDescent="0.25">
      <c r="A25" s="6" t="s">
        <v>41</v>
      </c>
      <c r="B25" s="7" t="s">
        <v>42</v>
      </c>
      <c r="C25" s="48">
        <v>22074</v>
      </c>
      <c r="D25" s="48">
        <v>1670977</v>
      </c>
      <c r="E25" s="48">
        <v>30</v>
      </c>
      <c r="F25" s="48">
        <v>100853</v>
      </c>
      <c r="G25" s="138">
        <f t="shared" si="2"/>
        <v>0.1359064963305246</v>
      </c>
      <c r="H25" s="138">
        <f t="shared" si="3"/>
        <v>6.0355708067795071</v>
      </c>
      <c r="I25" s="44">
        <v>108866</v>
      </c>
      <c r="J25" s="44">
        <v>49985427</v>
      </c>
    </row>
    <row r="26" spans="1:10" ht="15" customHeight="1" x14ac:dyDescent="0.25">
      <c r="A26" s="9"/>
      <c r="B26" s="12" t="s">
        <v>43</v>
      </c>
      <c r="C26" s="49">
        <v>120</v>
      </c>
      <c r="D26" s="49">
        <v>25000</v>
      </c>
      <c r="E26" s="49"/>
      <c r="F26" s="49"/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121521</v>
      </c>
      <c r="D27" s="118">
        <f t="shared" ref="D27:F27" si="6">D8+D14+D20+D21+D22+D23+D24+D25</f>
        <v>73989281</v>
      </c>
      <c r="E27" s="118">
        <f t="shared" si="6"/>
        <v>2233</v>
      </c>
      <c r="F27" s="118">
        <f t="shared" si="6"/>
        <v>12507234</v>
      </c>
      <c r="G27" s="139">
        <f t="shared" si="2"/>
        <v>1.8375424823693025</v>
      </c>
      <c r="H27" s="139">
        <f t="shared" si="3"/>
        <v>16.904116151635531</v>
      </c>
      <c r="I27" s="117">
        <f t="shared" ref="I27:J27" si="7">I8+I14+I20+I21+I22+I23+I24+I25</f>
        <v>260140</v>
      </c>
      <c r="J27" s="117">
        <f t="shared" si="7"/>
        <v>112650647</v>
      </c>
    </row>
    <row r="28" spans="1:10" ht="15" customHeight="1" x14ac:dyDescent="0.25">
      <c r="A28" s="9">
        <v>3</v>
      </c>
      <c r="B28" s="16" t="s">
        <v>45</v>
      </c>
      <c r="C28" s="49">
        <v>30328</v>
      </c>
      <c r="D28" s="49">
        <v>2951150</v>
      </c>
      <c r="E28" s="49">
        <v>1274</v>
      </c>
      <c r="F28" s="49">
        <v>367444</v>
      </c>
      <c r="G28" s="138">
        <f t="shared" si="2"/>
        <v>4.2007385914006861</v>
      </c>
      <c r="H28" s="138">
        <f t="shared" si="3"/>
        <v>12.450875082594921</v>
      </c>
      <c r="I28" s="45">
        <v>251886</v>
      </c>
      <c r="J28" s="45">
        <v>5156541</v>
      </c>
    </row>
    <row r="29" spans="1:10" ht="15" customHeight="1" thickBot="1" x14ac:dyDescent="0.3">
      <c r="A29" s="17"/>
      <c r="B29" s="18" t="s">
        <v>46</v>
      </c>
      <c r="C29" s="50">
        <v>2109</v>
      </c>
      <c r="D29" s="50">
        <v>184124</v>
      </c>
      <c r="E29" s="50"/>
      <c r="F29" s="50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15</v>
      </c>
      <c r="D31" s="45">
        <v>601600</v>
      </c>
      <c r="E31" s="45">
        <v>12</v>
      </c>
      <c r="F31" s="49">
        <v>77123</v>
      </c>
      <c r="G31" s="138">
        <f t="shared" ref="G31:G37" si="8">E31/C31*100</f>
        <v>80</v>
      </c>
      <c r="H31" s="138">
        <f t="shared" ref="H31:H37" si="9">F31/D31*100</f>
        <v>12.819647606382977</v>
      </c>
      <c r="I31" s="45">
        <v>37</v>
      </c>
      <c r="J31" s="45">
        <v>148268</v>
      </c>
    </row>
    <row r="32" spans="1:10" ht="15" customHeight="1" x14ac:dyDescent="0.25">
      <c r="A32" s="20" t="s">
        <v>50</v>
      </c>
      <c r="B32" s="11" t="s">
        <v>34</v>
      </c>
      <c r="C32" s="45">
        <v>3</v>
      </c>
      <c r="D32" s="45">
        <v>397969</v>
      </c>
      <c r="E32" s="45"/>
      <c r="F32" s="49"/>
      <c r="G32" s="138">
        <f t="shared" si="8"/>
        <v>0</v>
      </c>
      <c r="H32" s="138">
        <f t="shared" si="9"/>
        <v>0</v>
      </c>
      <c r="I32" s="45">
        <v>227</v>
      </c>
      <c r="J32" s="45">
        <v>18455</v>
      </c>
    </row>
    <row r="33" spans="1:10" ht="15" customHeight="1" x14ac:dyDescent="0.25">
      <c r="A33" s="20" t="s">
        <v>51</v>
      </c>
      <c r="B33" s="11" t="s">
        <v>52</v>
      </c>
      <c r="C33" s="45">
        <v>2945</v>
      </c>
      <c r="D33" s="45">
        <v>11711854</v>
      </c>
      <c r="E33" s="45">
        <v>78</v>
      </c>
      <c r="F33" s="49">
        <v>5265578</v>
      </c>
      <c r="G33" s="138">
        <f t="shared" si="8"/>
        <v>2.6485568760611207</v>
      </c>
      <c r="H33" s="138">
        <f t="shared" si="9"/>
        <v>44.959389008776917</v>
      </c>
      <c r="I33" s="45">
        <v>486</v>
      </c>
      <c r="J33" s="45">
        <v>6974428</v>
      </c>
    </row>
    <row r="34" spans="1:10" ht="15" customHeight="1" x14ac:dyDescent="0.25">
      <c r="A34" s="20" t="s">
        <v>53</v>
      </c>
      <c r="B34" s="11" t="s">
        <v>54</v>
      </c>
      <c r="C34" s="45">
        <v>5264</v>
      </c>
      <c r="D34" s="45">
        <v>5769724</v>
      </c>
      <c r="E34" s="45">
        <v>151</v>
      </c>
      <c r="F34" s="49">
        <v>64248</v>
      </c>
      <c r="G34" s="138">
        <f t="shared" si="8"/>
        <v>2.8685410334346502</v>
      </c>
      <c r="H34" s="138">
        <f t="shared" si="9"/>
        <v>1.1135368000271764</v>
      </c>
      <c r="I34" s="45">
        <v>6142</v>
      </c>
      <c r="J34" s="45">
        <v>1141017</v>
      </c>
    </row>
    <row r="35" spans="1:10" ht="15" customHeight="1" x14ac:dyDescent="0.25">
      <c r="A35" s="20" t="s">
        <v>55</v>
      </c>
      <c r="B35" s="11" t="s">
        <v>42</v>
      </c>
      <c r="C35" s="45">
        <v>115667</v>
      </c>
      <c r="D35" s="45">
        <v>1036716218</v>
      </c>
      <c r="E35" s="45">
        <v>2468095</v>
      </c>
      <c r="F35" s="49">
        <v>238401925</v>
      </c>
      <c r="G35" s="138">
        <f t="shared" si="8"/>
        <v>2133.7935625545747</v>
      </c>
      <c r="H35" s="138">
        <f t="shared" si="9"/>
        <v>22.995871084173586</v>
      </c>
      <c r="I35" s="45">
        <v>4956918</v>
      </c>
      <c r="J35" s="45">
        <v>245059405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123894</v>
      </c>
      <c r="D36" s="122">
        <f t="shared" ref="D36:F36" si="10">D31+D32+D33+D34+D35</f>
        <v>1055197365</v>
      </c>
      <c r="E36" s="122">
        <f t="shared" si="10"/>
        <v>2468336</v>
      </c>
      <c r="F36" s="77">
        <f t="shared" si="10"/>
        <v>243808874</v>
      </c>
      <c r="G36" s="137">
        <f t="shared" si="8"/>
        <v>1992.2966406767073</v>
      </c>
      <c r="H36" s="137">
        <f t="shared" si="9"/>
        <v>23.105523391825379</v>
      </c>
      <c r="I36" s="122">
        <f t="shared" ref="I36:J36" si="11">I31+I32+I33+I34+I35</f>
        <v>4963810</v>
      </c>
      <c r="J36" s="122">
        <f t="shared" si="11"/>
        <v>253341573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245415</v>
      </c>
      <c r="D37" s="127">
        <f t="shared" ref="D37:F37" si="12">D27+D36</f>
        <v>1129186646</v>
      </c>
      <c r="E37" s="127">
        <f t="shared" si="12"/>
        <v>2470569</v>
      </c>
      <c r="F37" s="124">
        <f t="shared" si="12"/>
        <v>256316108</v>
      </c>
      <c r="G37" s="141">
        <f t="shared" si="8"/>
        <v>1006.6903001039057</v>
      </c>
      <c r="H37" s="141">
        <f t="shared" si="9"/>
        <v>22.699179883854207</v>
      </c>
      <c r="I37" s="127">
        <f t="shared" ref="I37:J37" si="13">I27+I36</f>
        <v>5223950</v>
      </c>
      <c r="J37" s="127">
        <f t="shared" si="13"/>
        <v>365992220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3" sqref="A3:J3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105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70745</v>
      </c>
      <c r="D8" s="105">
        <f t="shared" ref="D8:F8" si="0">D9+D10+D11</f>
        <v>13414736</v>
      </c>
      <c r="E8" s="105">
        <f t="shared" si="0"/>
        <v>91456</v>
      </c>
      <c r="F8" s="105">
        <f t="shared" si="0"/>
        <v>9641052</v>
      </c>
      <c r="G8" s="139">
        <f>E8/C8*100</f>
        <v>129.27556717789244</v>
      </c>
      <c r="H8" s="139">
        <f>F8/D8*100</f>
        <v>71.869114681049268</v>
      </c>
      <c r="I8" s="105">
        <f t="shared" ref="I8:J8" si="1">I9+I10+I11</f>
        <v>91657</v>
      </c>
      <c r="J8" s="105">
        <f t="shared" si="1"/>
        <v>11623729</v>
      </c>
    </row>
    <row r="9" spans="1:10" ht="15" customHeight="1" x14ac:dyDescent="0.25">
      <c r="A9" s="9" t="s">
        <v>12</v>
      </c>
      <c r="B9" s="10" t="s">
        <v>13</v>
      </c>
      <c r="C9" s="49">
        <v>61273</v>
      </c>
      <c r="D9" s="49">
        <v>6144314</v>
      </c>
      <c r="E9" s="49">
        <v>91193</v>
      </c>
      <c r="F9" s="49">
        <v>4974243</v>
      </c>
      <c r="G9" s="138">
        <f>E9/C9*100</f>
        <v>148.83064318704814</v>
      </c>
      <c r="H9" s="138">
        <f>F9/D9*100</f>
        <v>80.956848885001648</v>
      </c>
      <c r="I9" s="49">
        <v>91193</v>
      </c>
      <c r="J9" s="49">
        <v>4974243</v>
      </c>
    </row>
    <row r="10" spans="1:10" ht="15" customHeight="1" x14ac:dyDescent="0.25">
      <c r="A10" s="9" t="s">
        <v>14</v>
      </c>
      <c r="B10" s="10" t="s">
        <v>15</v>
      </c>
      <c r="C10" s="49">
        <v>841</v>
      </c>
      <c r="D10" s="49">
        <v>279956</v>
      </c>
      <c r="E10" s="49">
        <v>5</v>
      </c>
      <c r="F10" s="49">
        <v>87152</v>
      </c>
      <c r="G10" s="138">
        <f t="shared" ref="G10:G29" si="2">E10/C10*100</f>
        <v>0.59453032104637338</v>
      </c>
      <c r="H10" s="138">
        <f t="shared" ref="H10:H29" si="3">F10/D10*100</f>
        <v>31.130606238123132</v>
      </c>
      <c r="I10" s="49">
        <v>53</v>
      </c>
      <c r="J10" s="49">
        <v>283654</v>
      </c>
    </row>
    <row r="11" spans="1:10" ht="15" customHeight="1" x14ac:dyDescent="0.25">
      <c r="A11" s="9" t="s">
        <v>16</v>
      </c>
      <c r="B11" s="10" t="s">
        <v>17</v>
      </c>
      <c r="C11" s="49">
        <v>8631</v>
      </c>
      <c r="D11" s="49">
        <v>6990466</v>
      </c>
      <c r="E11" s="49">
        <v>258</v>
      </c>
      <c r="F11" s="49">
        <v>4579657</v>
      </c>
      <c r="G11" s="138">
        <f t="shared" si="2"/>
        <v>2.9892248870351064</v>
      </c>
      <c r="H11" s="138">
        <f t="shared" si="3"/>
        <v>65.512899998369207</v>
      </c>
      <c r="I11" s="49">
        <v>411</v>
      </c>
      <c r="J11" s="49">
        <v>6365832</v>
      </c>
    </row>
    <row r="12" spans="1:10" ht="15" customHeight="1" x14ac:dyDescent="0.25">
      <c r="A12" s="9"/>
      <c r="B12" s="12" t="s">
        <v>18</v>
      </c>
      <c r="C12" s="49">
        <v>13</v>
      </c>
      <c r="D12" s="49">
        <v>4510</v>
      </c>
      <c r="E12" s="49"/>
      <c r="F12" s="49"/>
      <c r="G12" s="138">
        <f t="shared" si="2"/>
        <v>0</v>
      </c>
      <c r="H12" s="138">
        <f t="shared" si="3"/>
        <v>0</v>
      </c>
      <c r="I12" s="49"/>
      <c r="J12" s="49"/>
    </row>
    <row r="13" spans="1:10" ht="15" customHeight="1" x14ac:dyDescent="0.25">
      <c r="A13" s="9"/>
      <c r="B13" s="12" t="s">
        <v>19</v>
      </c>
      <c r="C13" s="49">
        <v>433</v>
      </c>
      <c r="D13" s="49">
        <v>325258</v>
      </c>
      <c r="E13" s="49"/>
      <c r="F13" s="49"/>
      <c r="G13" s="138">
        <f t="shared" si="2"/>
        <v>0</v>
      </c>
      <c r="H13" s="138">
        <f t="shared" si="3"/>
        <v>0</v>
      </c>
      <c r="I13" s="49"/>
      <c r="J13" s="49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50345</v>
      </c>
      <c r="D14" s="105">
        <f t="shared" ref="D14:F14" si="4">D15+D16+D17+D18</f>
        <v>166550911</v>
      </c>
      <c r="E14" s="105">
        <f t="shared" si="4"/>
        <v>8067</v>
      </c>
      <c r="F14" s="105">
        <f t="shared" si="4"/>
        <v>66428279</v>
      </c>
      <c r="G14" s="139">
        <f t="shared" si="2"/>
        <v>16.023438275896314</v>
      </c>
      <c r="H14" s="139">
        <f t="shared" si="3"/>
        <v>39.884668658462033</v>
      </c>
      <c r="I14" s="105">
        <f t="shared" ref="I14:J14" si="5">I15+I16+I17+I18</f>
        <v>33330</v>
      </c>
      <c r="J14" s="105">
        <f t="shared" si="5"/>
        <v>108486302</v>
      </c>
    </row>
    <row r="15" spans="1:10" ht="15" customHeight="1" x14ac:dyDescent="0.25">
      <c r="A15" s="9" t="s">
        <v>22</v>
      </c>
      <c r="B15" s="13" t="s">
        <v>23</v>
      </c>
      <c r="C15" s="49">
        <v>36464</v>
      </c>
      <c r="D15" s="49">
        <v>39968520</v>
      </c>
      <c r="E15" s="49">
        <v>3061</v>
      </c>
      <c r="F15" s="49">
        <v>12648567</v>
      </c>
      <c r="G15" s="138">
        <f t="shared" si="2"/>
        <v>8.3945809565598957</v>
      </c>
      <c r="H15" s="138">
        <f t="shared" si="3"/>
        <v>31.646323156324023</v>
      </c>
      <c r="I15" s="49">
        <v>16153</v>
      </c>
      <c r="J15" s="49">
        <v>34844127</v>
      </c>
    </row>
    <row r="16" spans="1:10" ht="15" customHeight="1" x14ac:dyDescent="0.25">
      <c r="A16" s="9" t="s">
        <v>24</v>
      </c>
      <c r="B16" s="14" t="s">
        <v>25</v>
      </c>
      <c r="C16" s="49">
        <v>5592</v>
      </c>
      <c r="D16" s="49">
        <v>60768424</v>
      </c>
      <c r="E16" s="49">
        <v>2724</v>
      </c>
      <c r="F16" s="49">
        <v>24967254</v>
      </c>
      <c r="G16" s="138">
        <f t="shared" si="2"/>
        <v>48.712446351931334</v>
      </c>
      <c r="H16" s="138">
        <f t="shared" si="3"/>
        <v>41.085900137874241</v>
      </c>
      <c r="I16" s="49">
        <v>11167</v>
      </c>
      <c r="J16" s="49">
        <v>41834837</v>
      </c>
    </row>
    <row r="17" spans="1:10" ht="15" customHeight="1" x14ac:dyDescent="0.25">
      <c r="A17" s="9" t="s">
        <v>26</v>
      </c>
      <c r="B17" s="14" t="s">
        <v>27</v>
      </c>
      <c r="C17" s="49">
        <v>4909</v>
      </c>
      <c r="D17" s="49">
        <v>60894936</v>
      </c>
      <c r="E17" s="49">
        <v>2282</v>
      </c>
      <c r="F17" s="49">
        <v>28812458</v>
      </c>
      <c r="G17" s="138">
        <f t="shared" si="2"/>
        <v>46.486046037889587</v>
      </c>
      <c r="H17" s="138">
        <f t="shared" si="3"/>
        <v>47.315031253173501</v>
      </c>
      <c r="I17" s="49">
        <v>6010</v>
      </c>
      <c r="J17" s="49">
        <v>31807338</v>
      </c>
    </row>
    <row r="18" spans="1:10" ht="15" customHeight="1" x14ac:dyDescent="0.25">
      <c r="A18" s="9" t="s">
        <v>28</v>
      </c>
      <c r="B18" s="11" t="s">
        <v>29</v>
      </c>
      <c r="C18" s="49">
        <v>3380</v>
      </c>
      <c r="D18" s="49">
        <v>4919031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>
        <v>29</v>
      </c>
      <c r="D19" s="49">
        <v>83100</v>
      </c>
      <c r="E19" s="49"/>
      <c r="F19" s="49"/>
      <c r="G19" s="138">
        <f t="shared" si="2"/>
        <v>0</v>
      </c>
      <c r="H19" s="138">
        <f t="shared" si="3"/>
        <v>0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1543</v>
      </c>
      <c r="D20" s="48">
        <v>8869075</v>
      </c>
      <c r="E20" s="48">
        <v>201</v>
      </c>
      <c r="F20" s="48">
        <v>1534253</v>
      </c>
      <c r="G20" s="138">
        <f t="shared" si="2"/>
        <v>13.026571613739469</v>
      </c>
      <c r="H20" s="138">
        <f t="shared" si="3"/>
        <v>17.298906593979645</v>
      </c>
      <c r="I20" s="48">
        <v>169</v>
      </c>
      <c r="J20" s="48">
        <v>1333549</v>
      </c>
    </row>
    <row r="21" spans="1:10" ht="15" customHeight="1" x14ac:dyDescent="0.25">
      <c r="A21" s="6" t="s">
        <v>33</v>
      </c>
      <c r="B21" s="7" t="s">
        <v>34</v>
      </c>
      <c r="C21" s="48">
        <v>2522</v>
      </c>
      <c r="D21" s="48">
        <v>830647</v>
      </c>
      <c r="E21" s="48"/>
      <c r="F21" s="48"/>
      <c r="G21" s="138">
        <f t="shared" si="2"/>
        <v>0</v>
      </c>
      <c r="H21" s="138">
        <f t="shared" si="3"/>
        <v>0</v>
      </c>
      <c r="I21" s="48"/>
      <c r="J21" s="48"/>
    </row>
    <row r="22" spans="1:10" ht="15" customHeight="1" x14ac:dyDescent="0.25">
      <c r="A22" s="6" t="s">
        <v>35</v>
      </c>
      <c r="B22" s="7" t="s">
        <v>36</v>
      </c>
      <c r="C22" s="48">
        <v>3314</v>
      </c>
      <c r="D22" s="48">
        <v>5621173</v>
      </c>
      <c r="E22" s="48">
        <v>1702</v>
      </c>
      <c r="F22" s="48">
        <v>1080107</v>
      </c>
      <c r="G22" s="138">
        <f t="shared" si="2"/>
        <v>51.357875678937837</v>
      </c>
      <c r="H22" s="138">
        <f t="shared" si="3"/>
        <v>19.21497523737483</v>
      </c>
      <c r="I22" s="48">
        <v>16083</v>
      </c>
      <c r="J22" s="48">
        <v>14992704</v>
      </c>
    </row>
    <row r="23" spans="1:10" ht="15" customHeight="1" x14ac:dyDescent="0.25">
      <c r="A23" s="6" t="s">
        <v>37</v>
      </c>
      <c r="B23" s="7" t="s">
        <v>38</v>
      </c>
      <c r="C23" s="48">
        <v>910</v>
      </c>
      <c r="D23" s="48">
        <v>130932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2151</v>
      </c>
      <c r="D24" s="48">
        <v>478867</v>
      </c>
      <c r="E24" s="48"/>
      <c r="F24" s="48"/>
      <c r="G24" s="138">
        <f t="shared" si="2"/>
        <v>0</v>
      </c>
      <c r="H24" s="138">
        <f t="shared" si="3"/>
        <v>0</v>
      </c>
      <c r="I24" s="48">
        <v>3</v>
      </c>
      <c r="J24" s="48">
        <v>117008</v>
      </c>
    </row>
    <row r="25" spans="1:10" ht="15" customHeight="1" x14ac:dyDescent="0.25">
      <c r="A25" s="6" t="s">
        <v>41</v>
      </c>
      <c r="B25" s="7" t="s">
        <v>42</v>
      </c>
      <c r="C25" s="48">
        <v>4152</v>
      </c>
      <c r="D25" s="48">
        <v>5782725</v>
      </c>
      <c r="E25" s="48">
        <v>603</v>
      </c>
      <c r="F25" s="48">
        <v>52086</v>
      </c>
      <c r="G25" s="138">
        <f t="shared" si="2"/>
        <v>14.523121387283236</v>
      </c>
      <c r="H25" s="138">
        <f t="shared" si="3"/>
        <v>0.9007172224167671</v>
      </c>
      <c r="I25" s="48">
        <v>13972</v>
      </c>
      <c r="J25" s="48">
        <v>1396797</v>
      </c>
    </row>
    <row r="26" spans="1:10" ht="15" customHeight="1" x14ac:dyDescent="0.25">
      <c r="A26" s="9"/>
      <c r="B26" s="12" t="s">
        <v>43</v>
      </c>
      <c r="C26" s="49">
        <v>152</v>
      </c>
      <c r="D26" s="49">
        <v>20200</v>
      </c>
      <c r="E26" s="49"/>
      <c r="F26" s="49"/>
      <c r="G26" s="138">
        <f t="shared" si="2"/>
        <v>0</v>
      </c>
      <c r="H26" s="138">
        <f t="shared" si="3"/>
        <v>0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135682</v>
      </c>
      <c r="D27" s="118">
        <f t="shared" ref="D27:F27" si="6">D8+D14+D20+D21+D22+D23+D24+D25</f>
        <v>201679066</v>
      </c>
      <c r="E27" s="118">
        <f t="shared" si="6"/>
        <v>102029</v>
      </c>
      <c r="F27" s="118">
        <f t="shared" si="6"/>
        <v>78735777</v>
      </c>
      <c r="G27" s="139">
        <f t="shared" si="2"/>
        <v>75.197152164620221</v>
      </c>
      <c r="H27" s="139">
        <f t="shared" si="3"/>
        <v>39.040133694391464</v>
      </c>
      <c r="I27" s="118">
        <f t="shared" ref="I27:J27" si="7">I8+I14+I20+I21+I22+I23+I24+I25</f>
        <v>155214</v>
      </c>
      <c r="J27" s="118">
        <f t="shared" si="7"/>
        <v>137950089</v>
      </c>
    </row>
    <row r="28" spans="1:10" ht="15" customHeight="1" x14ac:dyDescent="0.25">
      <c r="A28" s="9">
        <v>3</v>
      </c>
      <c r="B28" s="16" t="s">
        <v>45</v>
      </c>
      <c r="C28" s="49">
        <v>13843</v>
      </c>
      <c r="D28" s="49">
        <v>4450157</v>
      </c>
      <c r="E28" s="49">
        <v>8882</v>
      </c>
      <c r="F28" s="49">
        <v>5658116</v>
      </c>
      <c r="G28" s="138">
        <f t="shared" si="2"/>
        <v>64.162392544968569</v>
      </c>
      <c r="H28" s="138">
        <f t="shared" si="3"/>
        <v>127.14418839604984</v>
      </c>
      <c r="I28" s="49">
        <v>105264</v>
      </c>
      <c r="J28" s="49">
        <v>11016499</v>
      </c>
    </row>
    <row r="29" spans="1:10" ht="15" customHeight="1" thickBot="1" x14ac:dyDescent="0.3">
      <c r="A29" s="17"/>
      <c r="B29" s="18" t="s">
        <v>46</v>
      </c>
      <c r="C29" s="50">
        <v>824</v>
      </c>
      <c r="D29" s="50">
        <v>163544</v>
      </c>
      <c r="E29" s="50"/>
      <c r="F29" s="50"/>
      <c r="G29" s="138">
        <f t="shared" si="2"/>
        <v>0</v>
      </c>
      <c r="H29" s="138">
        <f t="shared" si="3"/>
        <v>0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234</v>
      </c>
      <c r="D31" s="45">
        <v>291600</v>
      </c>
      <c r="E31" s="45"/>
      <c r="F31" s="49"/>
      <c r="G31" s="138">
        <f t="shared" ref="G31:G37" si="8">E31/C31*100</f>
        <v>0</v>
      </c>
      <c r="H31" s="138">
        <f t="shared" ref="H31:H37" si="9">F31/D31*100</f>
        <v>0</v>
      </c>
      <c r="I31" s="45"/>
      <c r="J31" s="49"/>
    </row>
    <row r="32" spans="1:10" ht="15" customHeight="1" x14ac:dyDescent="0.25">
      <c r="A32" s="20" t="s">
        <v>50</v>
      </c>
      <c r="B32" s="11" t="s">
        <v>34</v>
      </c>
      <c r="C32" s="45">
        <v>331</v>
      </c>
      <c r="D32" s="45">
        <v>874092</v>
      </c>
      <c r="E32" s="45"/>
      <c r="F32" s="49"/>
      <c r="G32" s="138">
        <f t="shared" si="8"/>
        <v>0</v>
      </c>
      <c r="H32" s="138">
        <f t="shared" si="9"/>
        <v>0</v>
      </c>
      <c r="I32" s="45"/>
      <c r="J32" s="49"/>
    </row>
    <row r="33" spans="1:10" ht="15" customHeight="1" x14ac:dyDescent="0.25">
      <c r="A33" s="20" t="s">
        <v>51</v>
      </c>
      <c r="B33" s="11" t="s">
        <v>52</v>
      </c>
      <c r="C33" s="45">
        <v>5295</v>
      </c>
      <c r="D33" s="45">
        <v>25685821</v>
      </c>
      <c r="E33" s="45">
        <v>768</v>
      </c>
      <c r="F33" s="49">
        <v>3833236</v>
      </c>
      <c r="G33" s="138">
        <f t="shared" si="8"/>
        <v>14.504249291784701</v>
      </c>
      <c r="H33" s="138">
        <f t="shared" si="9"/>
        <v>14.923548676914006</v>
      </c>
      <c r="I33" s="45">
        <v>3927</v>
      </c>
      <c r="J33" s="49">
        <v>13358942</v>
      </c>
    </row>
    <row r="34" spans="1:10" ht="15" customHeight="1" x14ac:dyDescent="0.25">
      <c r="A34" s="20" t="s">
        <v>53</v>
      </c>
      <c r="B34" s="11" t="s">
        <v>54</v>
      </c>
      <c r="C34" s="45">
        <v>1257</v>
      </c>
      <c r="D34" s="45">
        <v>6492624</v>
      </c>
      <c r="E34" s="45">
        <v>4811</v>
      </c>
      <c r="F34" s="49">
        <v>2296364</v>
      </c>
      <c r="G34" s="138">
        <f t="shared" si="8"/>
        <v>382.73667462211614</v>
      </c>
      <c r="H34" s="138">
        <f t="shared" si="9"/>
        <v>35.368812363075392</v>
      </c>
      <c r="I34" s="45">
        <v>37445</v>
      </c>
      <c r="J34" s="49">
        <v>13585786</v>
      </c>
    </row>
    <row r="35" spans="1:10" ht="15" customHeight="1" x14ac:dyDescent="0.25">
      <c r="A35" s="20" t="s">
        <v>55</v>
      </c>
      <c r="B35" s="11" t="s">
        <v>42</v>
      </c>
      <c r="C35" s="45">
        <v>139668</v>
      </c>
      <c r="D35" s="45">
        <v>649637185</v>
      </c>
      <c r="E35" s="45">
        <v>113280</v>
      </c>
      <c r="F35" s="49">
        <v>141336142</v>
      </c>
      <c r="G35" s="138">
        <f t="shared" si="8"/>
        <v>81.106624280436463</v>
      </c>
      <c r="H35" s="138">
        <f t="shared" si="9"/>
        <v>21.756165635746356</v>
      </c>
      <c r="I35" s="45">
        <v>250865</v>
      </c>
      <c r="J35" s="49">
        <v>185719169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146785</v>
      </c>
      <c r="D36" s="122">
        <f t="shared" ref="D36:F36" si="10">D31+D32+D33+D34+D35</f>
        <v>682981322</v>
      </c>
      <c r="E36" s="122">
        <f t="shared" si="10"/>
        <v>118859</v>
      </c>
      <c r="F36" s="77">
        <f t="shared" si="10"/>
        <v>147465742</v>
      </c>
      <c r="G36" s="137">
        <f t="shared" si="8"/>
        <v>80.974895254964736</v>
      </c>
      <c r="H36" s="137">
        <f t="shared" si="9"/>
        <v>21.591475088684785</v>
      </c>
      <c r="I36" s="122">
        <f t="shared" ref="I36:J36" si="11">I31+I32+I33+I34+I35</f>
        <v>292237</v>
      </c>
      <c r="J36" s="77">
        <f t="shared" si="11"/>
        <v>212663897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282467</v>
      </c>
      <c r="D37" s="127">
        <f t="shared" ref="D37:F37" si="12">D27+D36</f>
        <v>884660388</v>
      </c>
      <c r="E37" s="127">
        <f t="shared" si="12"/>
        <v>220888</v>
      </c>
      <c r="F37" s="124">
        <f t="shared" si="12"/>
        <v>226201519</v>
      </c>
      <c r="G37" s="141">
        <f t="shared" si="8"/>
        <v>78.199577295754906</v>
      </c>
      <c r="H37" s="141">
        <f t="shared" si="9"/>
        <v>25.569305698358001</v>
      </c>
      <c r="I37" s="127">
        <f t="shared" ref="I37:J37" si="13">I27+I36</f>
        <v>447451</v>
      </c>
      <c r="J37" s="124">
        <f t="shared" si="13"/>
        <v>350613986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7"/>
  <sheetViews>
    <sheetView zoomScaleNormal="100" workbookViewId="0">
      <selection activeCell="A3" sqref="A3:J3"/>
    </sheetView>
  </sheetViews>
  <sheetFormatPr defaultRowHeight="15" x14ac:dyDescent="0.25"/>
  <cols>
    <col min="1" max="1" width="6.7109375" style="23" bestFit="1" customWidth="1"/>
    <col min="2" max="2" width="77.42578125" style="2" bestFit="1" customWidth="1"/>
    <col min="3" max="3" width="12.7109375" style="2" customWidth="1"/>
    <col min="4" max="4" width="14.42578125" style="2" customWidth="1"/>
    <col min="5" max="5" width="15" style="2" customWidth="1"/>
    <col min="6" max="6" width="14.4257812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80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10">
        <f>C9+C10+C11</f>
        <v>479103</v>
      </c>
      <c r="D8" s="110">
        <f t="shared" ref="D8:F8" si="0">D9+D10+D11</f>
        <v>61156791</v>
      </c>
      <c r="E8" s="110">
        <f t="shared" si="0"/>
        <v>181718</v>
      </c>
      <c r="F8" s="110">
        <f t="shared" si="0"/>
        <v>25634305.32</v>
      </c>
      <c r="G8" s="140">
        <f>BoM!E8/BoM!C8*100</f>
        <v>19.851064540927172</v>
      </c>
      <c r="H8" s="140">
        <f>BoM!F8/BoM!D8*100</f>
        <v>29.612619762366332</v>
      </c>
      <c r="I8" s="108">
        <f>I9+I10+I11</f>
        <v>712452</v>
      </c>
      <c r="J8" s="108">
        <f>J9+J10+J11</f>
        <v>113830583</v>
      </c>
    </row>
    <row r="9" spans="1:10" ht="15" customHeight="1" x14ac:dyDescent="0.25">
      <c r="A9" s="9" t="s">
        <v>12</v>
      </c>
      <c r="B9" s="10" t="s">
        <v>13</v>
      </c>
      <c r="C9" s="11">
        <v>437550</v>
      </c>
      <c r="D9" s="158">
        <v>49039631</v>
      </c>
      <c r="E9" s="11">
        <v>170092</v>
      </c>
      <c r="F9" s="158">
        <v>15015738</v>
      </c>
      <c r="G9" s="92">
        <f>BoM!E9/BoM!C9*100</f>
        <v>19.298908093025403</v>
      </c>
      <c r="H9" s="92">
        <f>BoM!F9/BoM!D9*100</f>
        <v>27.461312140302248</v>
      </c>
      <c r="I9" s="43">
        <v>667616</v>
      </c>
      <c r="J9" s="43">
        <v>91713682</v>
      </c>
    </row>
    <row r="10" spans="1:10" ht="15" customHeight="1" x14ac:dyDescent="0.25">
      <c r="A10" s="9" t="s">
        <v>14</v>
      </c>
      <c r="B10" s="10" t="s">
        <v>15</v>
      </c>
      <c r="C10" s="11">
        <v>19188</v>
      </c>
      <c r="D10" s="158">
        <v>3363632</v>
      </c>
      <c r="E10" s="11">
        <v>23</v>
      </c>
      <c r="F10" s="158">
        <v>89264.71</v>
      </c>
      <c r="G10" s="92">
        <f>BoM!E10/BoM!C10*100</f>
        <v>0.19880181608145503</v>
      </c>
      <c r="H10" s="92">
        <f>BoM!F10/BoM!D10*100</f>
        <v>2.2552584817554444</v>
      </c>
      <c r="I10" s="43">
        <v>103</v>
      </c>
      <c r="J10" s="183">
        <v>425906</v>
      </c>
    </row>
    <row r="11" spans="1:10" ht="15" customHeight="1" x14ac:dyDescent="0.25">
      <c r="A11" s="9" t="s">
        <v>16</v>
      </c>
      <c r="B11" s="10" t="s">
        <v>17</v>
      </c>
      <c r="C11" s="11">
        <v>22365</v>
      </c>
      <c r="D11" s="158">
        <v>8753528</v>
      </c>
      <c r="E11" s="11">
        <v>11603</v>
      </c>
      <c r="F11" s="158">
        <v>10529302.609999999</v>
      </c>
      <c r="G11" s="92">
        <f>BoM!E11/BoM!C11*100</f>
        <v>85.726950354609926</v>
      </c>
      <c r="H11" s="92">
        <f>BoM!F11/BoM!D11*100</f>
        <v>105.81555414759309</v>
      </c>
      <c r="I11" s="43">
        <v>44733</v>
      </c>
      <c r="J11" s="183">
        <v>21690995</v>
      </c>
    </row>
    <row r="12" spans="1:10" ht="15" customHeight="1" x14ac:dyDescent="0.25">
      <c r="A12" s="9"/>
      <c r="B12" s="12" t="s">
        <v>18</v>
      </c>
      <c r="C12" s="11">
        <v>521</v>
      </c>
      <c r="D12" s="158">
        <v>48402</v>
      </c>
      <c r="E12" s="11">
        <v>0</v>
      </c>
      <c r="F12" s="158">
        <v>0</v>
      </c>
      <c r="G12" s="92">
        <f>BoM!E12/BoM!C12*100</f>
        <v>0</v>
      </c>
      <c r="H12" s="92">
        <f>BoM!F12/BoM!D12*100</f>
        <v>0</v>
      </c>
      <c r="I12" s="43">
        <v>0</v>
      </c>
      <c r="J12" s="43">
        <v>0</v>
      </c>
    </row>
    <row r="13" spans="1:10" ht="15" customHeight="1" x14ac:dyDescent="0.25">
      <c r="A13" s="9"/>
      <c r="B13" s="12" t="s">
        <v>19</v>
      </c>
      <c r="C13" s="11">
        <v>32717</v>
      </c>
      <c r="D13" s="158">
        <v>3612368</v>
      </c>
      <c r="E13" s="11">
        <v>146842</v>
      </c>
      <c r="F13" s="158">
        <v>12341760.779999999</v>
      </c>
      <c r="G13" s="92">
        <f>BoM!E13/BoM!C13*100</f>
        <v>0</v>
      </c>
      <c r="H13" s="92">
        <f>BoM!F13/BoM!D13*100</f>
        <v>0</v>
      </c>
      <c r="I13" s="43">
        <v>557705</v>
      </c>
      <c r="J13" s="43">
        <v>68240915.898230001</v>
      </c>
    </row>
    <row r="14" spans="1:10" ht="15" customHeight="1" x14ac:dyDescent="0.25">
      <c r="A14" s="102" t="s">
        <v>20</v>
      </c>
      <c r="B14" s="112" t="s">
        <v>21</v>
      </c>
      <c r="C14" s="110">
        <f>C15+C16+C17+C18</f>
        <v>128855</v>
      </c>
      <c r="D14" s="110">
        <f t="shared" ref="D14:F14" si="1">D15+D16+D17+D18</f>
        <v>175198446</v>
      </c>
      <c r="E14" s="110">
        <f t="shared" si="1"/>
        <v>53323</v>
      </c>
      <c r="F14" s="110">
        <f t="shared" si="1"/>
        <v>81378332.870000005</v>
      </c>
      <c r="G14" s="140">
        <f>BoM!E14/BoM!C14*100</f>
        <v>4.9773815159644412</v>
      </c>
      <c r="H14" s="140">
        <f>BoM!F14/BoM!D14*100</f>
        <v>12.85586085265043</v>
      </c>
      <c r="I14" s="108">
        <f t="shared" ref="I14:J14" si="2">I15+I16+I17+I18</f>
        <v>234828</v>
      </c>
      <c r="J14" s="108">
        <f t="shared" si="2"/>
        <v>157494060</v>
      </c>
    </row>
    <row r="15" spans="1:10" ht="15" customHeight="1" x14ac:dyDescent="0.25">
      <c r="A15" s="9" t="s">
        <v>22</v>
      </c>
      <c r="B15" s="13" t="s">
        <v>23</v>
      </c>
      <c r="C15" s="11">
        <v>86235</v>
      </c>
      <c r="D15" s="158">
        <v>52906353</v>
      </c>
      <c r="E15" s="11">
        <v>51059</v>
      </c>
      <c r="F15" s="158">
        <v>42142412</v>
      </c>
      <c r="G15" s="92">
        <f>BoM!E15/BoM!C15*100</f>
        <v>9.8537283447772914</v>
      </c>
      <c r="H15" s="92">
        <f>BoM!F15/BoM!D15*100</f>
        <v>29.380528025166296</v>
      </c>
      <c r="I15" s="183">
        <v>227779</v>
      </c>
      <c r="J15" s="162">
        <v>90266400</v>
      </c>
    </row>
    <row r="16" spans="1:10" ht="15" customHeight="1" x14ac:dyDescent="0.25">
      <c r="A16" s="9" t="s">
        <v>24</v>
      </c>
      <c r="B16" s="14" t="s">
        <v>25</v>
      </c>
      <c r="C16" s="11">
        <v>22530</v>
      </c>
      <c r="D16" s="158">
        <v>78975398</v>
      </c>
      <c r="E16" s="11">
        <v>2086</v>
      </c>
      <c r="F16" s="158">
        <v>26990781</v>
      </c>
      <c r="G16" s="92">
        <f>BoM!E16/BoM!C16*100</f>
        <v>0.65455077339379097</v>
      </c>
      <c r="H16" s="92">
        <f>BoM!F16/BoM!D16*100</f>
        <v>5.0599175297474721</v>
      </c>
      <c r="I16" s="11">
        <v>6678</v>
      </c>
      <c r="J16" s="183">
        <v>54313514</v>
      </c>
    </row>
    <row r="17" spans="1:10" ht="15" customHeight="1" x14ac:dyDescent="0.25">
      <c r="A17" s="9" t="s">
        <v>26</v>
      </c>
      <c r="B17" s="14" t="s">
        <v>27</v>
      </c>
      <c r="C17" s="11">
        <v>9713</v>
      </c>
      <c r="D17" s="158">
        <v>28694622</v>
      </c>
      <c r="E17" s="11">
        <v>178</v>
      </c>
      <c r="F17" s="158">
        <v>12245139.870000001</v>
      </c>
      <c r="G17" s="92">
        <f>BoM!E17/BoM!C17*100</f>
        <v>0.38684719535783368</v>
      </c>
      <c r="H17" s="92">
        <f>BoM!F17/BoM!D17*100</f>
        <v>7.2085858412402102</v>
      </c>
      <c r="I17" s="11">
        <v>371</v>
      </c>
      <c r="J17" s="183">
        <v>12914146</v>
      </c>
    </row>
    <row r="18" spans="1:10" ht="15" customHeight="1" x14ac:dyDescent="0.25">
      <c r="A18" s="9" t="s">
        <v>28</v>
      </c>
      <c r="B18" s="11" t="s">
        <v>29</v>
      </c>
      <c r="C18" s="11">
        <v>10377</v>
      </c>
      <c r="D18" s="158">
        <v>14622073</v>
      </c>
      <c r="E18" s="11">
        <v>0</v>
      </c>
      <c r="F18" s="158">
        <v>0</v>
      </c>
      <c r="G18" s="92">
        <f>BoM!E18/BoM!C18*100</f>
        <v>8.4774499830450999E-3</v>
      </c>
      <c r="H18" s="92">
        <f>BoM!F18/BoM!D18*100</f>
        <v>2.2076208543639881E-4</v>
      </c>
      <c r="I18" s="11">
        <v>0</v>
      </c>
      <c r="J18" s="162">
        <v>0</v>
      </c>
    </row>
    <row r="19" spans="1:10" ht="15" customHeight="1" x14ac:dyDescent="0.25">
      <c r="A19" s="9"/>
      <c r="B19" s="15" t="s">
        <v>30</v>
      </c>
      <c r="C19" s="11">
        <v>329</v>
      </c>
      <c r="D19" s="158">
        <v>468506</v>
      </c>
      <c r="E19" s="11">
        <v>0</v>
      </c>
      <c r="F19" s="158">
        <v>0</v>
      </c>
      <c r="G19" s="92">
        <f>BoM!E19/BoM!C19*100</f>
        <v>0</v>
      </c>
      <c r="H19" s="92">
        <f>BoM!F19/BoM!D19*100</f>
        <v>0</v>
      </c>
      <c r="I19" s="11">
        <v>0</v>
      </c>
      <c r="J19" s="162">
        <v>0</v>
      </c>
    </row>
    <row r="20" spans="1:10" ht="15" customHeight="1" x14ac:dyDescent="0.25">
      <c r="A20" s="6" t="s">
        <v>31</v>
      </c>
      <c r="B20" s="7" t="s">
        <v>32</v>
      </c>
      <c r="C20" s="8">
        <v>2966</v>
      </c>
      <c r="D20" s="159">
        <v>11774460</v>
      </c>
      <c r="E20" s="8">
        <v>6</v>
      </c>
      <c r="F20" s="159">
        <v>61898</v>
      </c>
      <c r="G20" s="92">
        <f>BoM!E20/BoM!C20*100</f>
        <v>0.30515715593530668</v>
      </c>
      <c r="H20" s="92">
        <f>BoM!F20/BoM!D20*100</f>
        <v>2.1926690426021347</v>
      </c>
      <c r="I20" s="8">
        <v>57</v>
      </c>
      <c r="J20" s="163">
        <v>280658.20952999999</v>
      </c>
    </row>
    <row r="21" spans="1:10" ht="15" customHeight="1" x14ac:dyDescent="0.25">
      <c r="A21" s="6" t="s">
        <v>33</v>
      </c>
      <c r="B21" s="7" t="s">
        <v>34</v>
      </c>
      <c r="C21" s="8">
        <v>11478</v>
      </c>
      <c r="D21" s="159">
        <v>2859598</v>
      </c>
      <c r="E21" s="8">
        <v>1891</v>
      </c>
      <c r="F21" s="159">
        <v>171620</v>
      </c>
      <c r="G21" s="92">
        <f>BoM!E21/BoM!C21*100</f>
        <v>12.061097731017872</v>
      </c>
      <c r="H21" s="92">
        <f>BoM!F21/BoM!D21*100</f>
        <v>5.7218238526457341</v>
      </c>
      <c r="I21" s="8">
        <v>28907</v>
      </c>
      <c r="J21" s="163">
        <v>6202036.7905000001</v>
      </c>
    </row>
    <row r="22" spans="1:10" ht="15" customHeight="1" x14ac:dyDescent="0.25">
      <c r="A22" s="6" t="s">
        <v>35</v>
      </c>
      <c r="B22" s="7" t="s">
        <v>36</v>
      </c>
      <c r="C22" s="8">
        <v>14903</v>
      </c>
      <c r="D22" s="159">
        <v>17437370</v>
      </c>
      <c r="E22" s="8">
        <v>3096</v>
      </c>
      <c r="F22" s="159">
        <v>1630847</v>
      </c>
      <c r="G22" s="92">
        <f>BoM!E22/BoM!C22*100</f>
        <v>19.473031618102915</v>
      </c>
      <c r="H22" s="92">
        <f>BoM!F22/BoM!D22*100</f>
        <v>9.54560213038223</v>
      </c>
      <c r="I22" s="8">
        <v>48548</v>
      </c>
      <c r="J22" s="187">
        <v>47953483</v>
      </c>
    </row>
    <row r="23" spans="1:10" ht="15" customHeight="1" x14ac:dyDescent="0.25">
      <c r="A23" s="6" t="s">
        <v>37</v>
      </c>
      <c r="B23" s="7" t="s">
        <v>38</v>
      </c>
      <c r="C23" s="8">
        <v>3318</v>
      </c>
      <c r="D23" s="159">
        <v>777336</v>
      </c>
      <c r="E23" s="8">
        <v>0</v>
      </c>
      <c r="F23" s="159">
        <v>0</v>
      </c>
      <c r="G23" s="92">
        <f>BoM!E23/BoM!C23*100</f>
        <v>0</v>
      </c>
      <c r="H23" s="92">
        <f>BoM!F23/BoM!D23*100</f>
        <v>0</v>
      </c>
      <c r="I23" s="8">
        <v>0</v>
      </c>
      <c r="J23" s="163">
        <v>0</v>
      </c>
    </row>
    <row r="24" spans="1:10" ht="15" customHeight="1" x14ac:dyDescent="0.25">
      <c r="A24" s="6" t="s">
        <v>39</v>
      </c>
      <c r="B24" s="7" t="s">
        <v>40</v>
      </c>
      <c r="C24" s="8">
        <v>3192</v>
      </c>
      <c r="D24" s="159">
        <v>1161912</v>
      </c>
      <c r="E24" s="8">
        <v>0</v>
      </c>
      <c r="F24" s="159">
        <v>0</v>
      </c>
      <c r="G24" s="92">
        <f>BoM!E24/BoM!C24*100</f>
        <v>1.9675356615838663E-2</v>
      </c>
      <c r="H24" s="92">
        <f>BoM!F24/BoM!D24*100</f>
        <v>7.4579106912977741E-2</v>
      </c>
      <c r="I24" s="8">
        <v>1</v>
      </c>
      <c r="J24" s="163">
        <v>369958.95283000002</v>
      </c>
    </row>
    <row r="25" spans="1:10" ht="15" customHeight="1" x14ac:dyDescent="0.25">
      <c r="A25" s="6" t="s">
        <v>41</v>
      </c>
      <c r="B25" s="7" t="s">
        <v>42</v>
      </c>
      <c r="C25" s="8">
        <v>23614</v>
      </c>
      <c r="D25" s="159">
        <v>8288327</v>
      </c>
      <c r="E25" s="8">
        <v>9</v>
      </c>
      <c r="F25" s="159">
        <v>3197</v>
      </c>
      <c r="G25" s="92">
        <f>BoM!E25/BoM!C25*100</f>
        <v>129.92455257924905</v>
      </c>
      <c r="H25" s="92">
        <f>BoM!F25/BoM!D25*100</f>
        <v>94.074301474187536</v>
      </c>
      <c r="I25" s="183">
        <v>217</v>
      </c>
      <c r="J25" s="183">
        <v>6028791</v>
      </c>
    </row>
    <row r="26" spans="1:10" ht="15" customHeight="1" x14ac:dyDescent="0.25">
      <c r="A26" s="9"/>
      <c r="B26" s="12" t="s">
        <v>43</v>
      </c>
      <c r="C26" s="11">
        <v>758</v>
      </c>
      <c r="D26" s="11">
        <v>165124</v>
      </c>
      <c r="E26" s="11">
        <v>0</v>
      </c>
      <c r="F26" s="158">
        <v>0</v>
      </c>
      <c r="G26" s="92">
        <f>BoM!E26/BoM!C26*100</f>
        <v>0</v>
      </c>
      <c r="H26" s="92">
        <f>BoM!F26/BoM!D26*100</f>
        <v>0</v>
      </c>
      <c r="I26" s="11">
        <v>0</v>
      </c>
      <c r="J26" s="162">
        <v>0</v>
      </c>
    </row>
    <row r="27" spans="1:10" ht="15" customHeight="1" x14ac:dyDescent="0.25">
      <c r="A27" s="115">
        <v>2</v>
      </c>
      <c r="B27" s="116" t="s">
        <v>44</v>
      </c>
      <c r="C27" s="110">
        <f>C8+C14+C20+C21+C22+C23+C24+C25</f>
        <v>667429</v>
      </c>
      <c r="D27" s="110">
        <f t="shared" ref="D27:F27" si="3">D8+D14+D20+D21+D22+D23+D24+D25</f>
        <v>278654240</v>
      </c>
      <c r="E27" s="110">
        <f t="shared" si="3"/>
        <v>240043</v>
      </c>
      <c r="F27" s="110">
        <f t="shared" si="3"/>
        <v>108880200.19</v>
      </c>
      <c r="G27" s="140">
        <f>BoM!E27/BoM!C27*100</f>
        <v>20.774393078773421</v>
      </c>
      <c r="H27" s="140">
        <f>BoM!F27/BoM!D27*100</f>
        <v>25.273061311806782</v>
      </c>
      <c r="I27" s="110">
        <f t="shared" ref="I27:J27" si="4">I8+I14+I20+I21+I22+I23+I24+I25</f>
        <v>1025010</v>
      </c>
      <c r="J27" s="110">
        <f t="shared" si="4"/>
        <v>332159570.95286</v>
      </c>
    </row>
    <row r="28" spans="1:10" ht="15" customHeight="1" x14ac:dyDescent="0.25">
      <c r="A28" s="9">
        <v>3</v>
      </c>
      <c r="B28" s="16" t="s">
        <v>45</v>
      </c>
      <c r="C28" s="11">
        <v>85352</v>
      </c>
      <c r="D28" s="158">
        <v>19195481</v>
      </c>
      <c r="E28" s="11">
        <v>160956</v>
      </c>
      <c r="F28" s="158">
        <v>15154821</v>
      </c>
      <c r="G28" s="92">
        <f>BoM!E28/BoM!C28*100</f>
        <v>18.488611643352108</v>
      </c>
      <c r="H28" s="92">
        <f>BoM!F28/BoM!D28*100</f>
        <v>16.439777009891309</v>
      </c>
      <c r="I28" s="11">
        <v>633193</v>
      </c>
      <c r="J28" s="162">
        <v>77045928.000000015</v>
      </c>
    </row>
    <row r="29" spans="1:10" ht="15" customHeight="1" thickBot="1" x14ac:dyDescent="0.3">
      <c r="A29" s="17"/>
      <c r="B29" s="18" t="s">
        <v>46</v>
      </c>
      <c r="C29" s="11">
        <v>7120</v>
      </c>
      <c r="D29" s="11">
        <v>1324766</v>
      </c>
      <c r="E29" s="11">
        <v>0</v>
      </c>
      <c r="F29" s="158">
        <v>0</v>
      </c>
      <c r="G29" s="92">
        <f>BoM!E29/BoM!C29*100</f>
        <v>0</v>
      </c>
      <c r="H29" s="92">
        <f>BoM!F29/BoM!D29*100</f>
        <v>0</v>
      </c>
      <c r="I29" s="11">
        <v>104952</v>
      </c>
      <c r="J29" s="162">
        <v>4390773.9977600006</v>
      </c>
    </row>
    <row r="30" spans="1:10" s="5" customFormat="1" ht="15" customHeight="1" x14ac:dyDescent="0.25">
      <c r="A30" s="150">
        <v>4</v>
      </c>
      <c r="B30" s="151" t="s">
        <v>47</v>
      </c>
      <c r="C30" s="215"/>
      <c r="D30" s="216"/>
      <c r="E30" s="216"/>
      <c r="F30" s="216"/>
      <c r="G30" s="216"/>
      <c r="H30" s="216"/>
      <c r="I30" s="216"/>
      <c r="J30" s="216"/>
    </row>
    <row r="31" spans="1:10" ht="15" customHeight="1" x14ac:dyDescent="0.25">
      <c r="A31" s="20" t="s">
        <v>48</v>
      </c>
      <c r="B31" s="11" t="s">
        <v>49</v>
      </c>
      <c r="C31" s="45">
        <v>707</v>
      </c>
      <c r="D31" s="160">
        <v>298900</v>
      </c>
      <c r="E31" s="45">
        <v>0</v>
      </c>
      <c r="F31" s="160">
        <v>0</v>
      </c>
      <c r="G31" s="92">
        <f t="shared" ref="G31:G37" si="5">E31/C31*100</f>
        <v>0</v>
      </c>
      <c r="H31" s="92">
        <f t="shared" ref="H31:H37" si="6">F31/D31*100</f>
        <v>0</v>
      </c>
      <c r="I31" s="45">
        <v>0</v>
      </c>
      <c r="J31" s="164">
        <v>0</v>
      </c>
    </row>
    <row r="32" spans="1:10" ht="15" customHeight="1" x14ac:dyDescent="0.25">
      <c r="A32" s="20" t="s">
        <v>50</v>
      </c>
      <c r="B32" s="11" t="s">
        <v>34</v>
      </c>
      <c r="C32" s="45">
        <v>448</v>
      </c>
      <c r="D32" s="160">
        <v>1385400</v>
      </c>
      <c r="E32" s="11">
        <v>133</v>
      </c>
      <c r="F32" s="158">
        <v>77789</v>
      </c>
      <c r="G32" s="92">
        <f t="shared" si="5"/>
        <v>29.6875</v>
      </c>
      <c r="H32" s="92">
        <f t="shared" si="6"/>
        <v>5.6149126606034354</v>
      </c>
      <c r="I32" s="11">
        <v>725</v>
      </c>
      <c r="J32" s="183">
        <v>1261431</v>
      </c>
    </row>
    <row r="33" spans="1:10" ht="15" customHeight="1" x14ac:dyDescent="0.25">
      <c r="A33" s="20" t="s">
        <v>51</v>
      </c>
      <c r="B33" s="11" t="s">
        <v>52</v>
      </c>
      <c r="C33" s="45">
        <v>13575</v>
      </c>
      <c r="D33" s="160">
        <v>52494471</v>
      </c>
      <c r="E33" s="11">
        <v>2230</v>
      </c>
      <c r="F33" s="158">
        <v>6666443</v>
      </c>
      <c r="G33" s="92">
        <f t="shared" si="5"/>
        <v>16.427255985267035</v>
      </c>
      <c r="H33" s="92">
        <f t="shared" si="6"/>
        <v>12.699324086911934</v>
      </c>
      <c r="I33" s="11">
        <v>18574</v>
      </c>
      <c r="J33" s="183">
        <v>79447194</v>
      </c>
    </row>
    <row r="34" spans="1:10" ht="15" customHeight="1" x14ac:dyDescent="0.25">
      <c r="A34" s="20" t="s">
        <v>53</v>
      </c>
      <c r="B34" s="11" t="s">
        <v>54</v>
      </c>
      <c r="C34" s="45">
        <v>4671</v>
      </c>
      <c r="D34" s="160">
        <v>2735076</v>
      </c>
      <c r="E34" s="11">
        <v>2068</v>
      </c>
      <c r="F34" s="158">
        <v>612523</v>
      </c>
      <c r="G34" s="92">
        <f t="shared" si="5"/>
        <v>44.273174909013058</v>
      </c>
      <c r="H34" s="92">
        <f t="shared" si="6"/>
        <v>22.395099807098596</v>
      </c>
      <c r="I34" s="11">
        <v>70787</v>
      </c>
      <c r="J34" s="183">
        <v>11338208</v>
      </c>
    </row>
    <row r="35" spans="1:10" ht="15" customHeight="1" x14ac:dyDescent="0.25">
      <c r="A35" s="20" t="s">
        <v>55</v>
      </c>
      <c r="B35" s="11" t="s">
        <v>42</v>
      </c>
      <c r="C35" s="45">
        <v>177051</v>
      </c>
      <c r="D35" s="160">
        <v>758275264</v>
      </c>
      <c r="E35" s="11">
        <v>23908</v>
      </c>
      <c r="F35" s="158">
        <v>252096514</v>
      </c>
      <c r="G35" s="92">
        <f t="shared" si="5"/>
        <v>13.503453807095131</v>
      </c>
      <c r="H35" s="92">
        <f t="shared" si="6"/>
        <v>33.246042165500469</v>
      </c>
      <c r="I35" s="183">
        <v>157621</v>
      </c>
      <c r="J35" s="183">
        <v>827104118</v>
      </c>
    </row>
    <row r="36" spans="1:10" ht="15" customHeight="1" thickBot="1" x14ac:dyDescent="0.3">
      <c r="A36" s="21">
        <v>5</v>
      </c>
      <c r="B36" s="22" t="s">
        <v>56</v>
      </c>
      <c r="C36" s="65">
        <f>C31+C32+C33+C34+C35</f>
        <v>196452</v>
      </c>
      <c r="D36" s="65">
        <f t="shared" ref="D36:F36" si="7">D31+D32+D33+D34+D35</f>
        <v>815189111</v>
      </c>
      <c r="E36" s="161">
        <f t="shared" si="7"/>
        <v>28339</v>
      </c>
      <c r="F36" s="161">
        <f t="shared" si="7"/>
        <v>259453269</v>
      </c>
      <c r="G36" s="91">
        <f t="shared" si="5"/>
        <v>14.425406715126341</v>
      </c>
      <c r="H36" s="91">
        <f t="shared" si="6"/>
        <v>31.827371771652629</v>
      </c>
      <c r="I36" s="161">
        <f t="shared" ref="I36:J36" si="8">I31+I32+I33+I34+I35</f>
        <v>247707</v>
      </c>
      <c r="J36" s="165">
        <f t="shared" si="8"/>
        <v>919150951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863881</v>
      </c>
      <c r="D37" s="124">
        <f t="shared" ref="D37:F37" si="9">D27+D36</f>
        <v>1093843351</v>
      </c>
      <c r="E37" s="124">
        <f t="shared" si="9"/>
        <v>268382</v>
      </c>
      <c r="F37" s="124">
        <f t="shared" si="9"/>
        <v>368333469.19</v>
      </c>
      <c r="G37" s="147">
        <f t="shared" si="5"/>
        <v>31.067010386847262</v>
      </c>
      <c r="H37" s="147">
        <f t="shared" si="6"/>
        <v>33.673328896067858</v>
      </c>
      <c r="I37" s="124">
        <f t="shared" ref="I37:J37" si="10">I27+I36</f>
        <v>1272717</v>
      </c>
      <c r="J37" s="124">
        <f t="shared" si="10"/>
        <v>1251310521.9528599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8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B47" sqref="B47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70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474330</v>
      </c>
      <c r="D8" s="105">
        <f t="shared" ref="D8:F8" si="0">D9+D10+D11</f>
        <v>40017035</v>
      </c>
      <c r="E8" s="105">
        <f t="shared" si="0"/>
        <v>192758</v>
      </c>
      <c r="F8" s="105">
        <f t="shared" si="0"/>
        <v>16457681</v>
      </c>
      <c r="G8" s="139">
        <f>E8/C8*100</f>
        <v>40.637952480340687</v>
      </c>
      <c r="H8" s="139">
        <f>F8/D8*100</f>
        <v>41.126687671887737</v>
      </c>
      <c r="I8" s="104">
        <f t="shared" ref="I8:J8" si="1">I9+I10+I11</f>
        <v>528273</v>
      </c>
      <c r="J8" s="104">
        <f t="shared" si="1"/>
        <v>46785360</v>
      </c>
    </row>
    <row r="9" spans="1:10" ht="15" customHeight="1" x14ac:dyDescent="0.25">
      <c r="A9" s="9" t="s">
        <v>12</v>
      </c>
      <c r="B9" s="10" t="s">
        <v>13</v>
      </c>
      <c r="C9" s="45">
        <v>455142</v>
      </c>
      <c r="D9" s="49">
        <v>37418342</v>
      </c>
      <c r="E9" s="49">
        <v>192528</v>
      </c>
      <c r="F9" s="49">
        <v>16436099</v>
      </c>
      <c r="G9" s="138">
        <f>E9/C9*100</f>
        <v>42.300644633982358</v>
      </c>
      <c r="H9" s="138">
        <f>F9/D9*100</f>
        <v>43.925246607666367</v>
      </c>
      <c r="I9" s="45">
        <v>527927</v>
      </c>
      <c r="J9" s="45">
        <v>46460322</v>
      </c>
    </row>
    <row r="10" spans="1:10" ht="15" customHeight="1" x14ac:dyDescent="0.25">
      <c r="A10" s="9" t="s">
        <v>14</v>
      </c>
      <c r="B10" s="10" t="s">
        <v>15</v>
      </c>
      <c r="C10" s="45">
        <v>11614</v>
      </c>
      <c r="D10" s="49">
        <v>1557034</v>
      </c>
      <c r="E10" s="49">
        <v>230</v>
      </c>
      <c r="F10" s="49">
        <v>21582</v>
      </c>
      <c r="G10" s="138">
        <f t="shared" ref="G10:G29" si="2">E10/C10*100</f>
        <v>1.9803685207508179</v>
      </c>
      <c r="H10" s="138">
        <f t="shared" ref="H10:H29" si="3">F10/D10*100</f>
        <v>1.3860968996181202</v>
      </c>
      <c r="I10" s="45">
        <v>346</v>
      </c>
      <c r="J10" s="45">
        <v>325038</v>
      </c>
    </row>
    <row r="11" spans="1:10" ht="15" customHeight="1" x14ac:dyDescent="0.25">
      <c r="A11" s="9" t="s">
        <v>16</v>
      </c>
      <c r="B11" s="10" t="s">
        <v>17</v>
      </c>
      <c r="C11" s="45">
        <v>7574</v>
      </c>
      <c r="D11" s="183">
        <v>1041659</v>
      </c>
      <c r="E11" s="49">
        <v>0</v>
      </c>
      <c r="F11" s="49">
        <v>0</v>
      </c>
      <c r="G11" s="138">
        <f t="shared" si="2"/>
        <v>0</v>
      </c>
      <c r="H11" s="138">
        <f t="shared" si="3"/>
        <v>0</v>
      </c>
      <c r="I11" s="45">
        <v>0</v>
      </c>
      <c r="J11" s="45">
        <v>0</v>
      </c>
    </row>
    <row r="12" spans="1:10" ht="15" customHeight="1" x14ac:dyDescent="0.25">
      <c r="A12" s="9"/>
      <c r="B12" s="12" t="s">
        <v>18</v>
      </c>
      <c r="C12" s="45">
        <v>21</v>
      </c>
      <c r="D12" s="49">
        <v>5400</v>
      </c>
      <c r="E12" s="49">
        <v>0</v>
      </c>
      <c r="F12" s="49">
        <v>0</v>
      </c>
      <c r="G12" s="138">
        <f t="shared" si="2"/>
        <v>0</v>
      </c>
      <c r="H12" s="138">
        <f t="shared" si="3"/>
        <v>0</v>
      </c>
      <c r="I12" s="45">
        <v>0</v>
      </c>
      <c r="J12" s="45">
        <v>0</v>
      </c>
    </row>
    <row r="13" spans="1:10" ht="15" customHeight="1" x14ac:dyDescent="0.25">
      <c r="A13" s="9"/>
      <c r="B13" s="12" t="s">
        <v>19</v>
      </c>
      <c r="C13" s="45">
        <v>480</v>
      </c>
      <c r="D13" s="183">
        <v>111370</v>
      </c>
      <c r="E13" s="49">
        <v>182690</v>
      </c>
      <c r="F13" s="49">
        <v>15401760</v>
      </c>
      <c r="G13" s="138">
        <f t="shared" si="2"/>
        <v>38060.416666666672</v>
      </c>
      <c r="H13" s="138">
        <f t="shared" si="3"/>
        <v>13829.361587501122</v>
      </c>
      <c r="I13" s="45">
        <v>511133</v>
      </c>
      <c r="J13" s="45">
        <v>43978773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40301</v>
      </c>
      <c r="D14" s="105">
        <f t="shared" ref="D14:F14" si="4">D15+D16+D17+D18</f>
        <v>14177590</v>
      </c>
      <c r="E14" s="105">
        <f t="shared" si="4"/>
        <v>1698</v>
      </c>
      <c r="F14" s="105">
        <f t="shared" si="4"/>
        <v>1407076</v>
      </c>
      <c r="G14" s="139">
        <f t="shared" si="2"/>
        <v>4.2132949554601629</v>
      </c>
      <c r="H14" s="139">
        <f t="shared" si="3"/>
        <v>9.9246486885288689</v>
      </c>
      <c r="I14" s="104">
        <f t="shared" ref="I14:J14" si="5">I15+I16+I17+I18</f>
        <v>32755</v>
      </c>
      <c r="J14" s="104">
        <f t="shared" si="5"/>
        <v>8881981</v>
      </c>
    </row>
    <row r="15" spans="1:10" ht="15" customHeight="1" x14ac:dyDescent="0.25">
      <c r="A15" s="9" t="s">
        <v>22</v>
      </c>
      <c r="B15" s="13" t="s">
        <v>23</v>
      </c>
      <c r="C15" s="45">
        <v>16133</v>
      </c>
      <c r="D15" s="183">
        <v>4785600</v>
      </c>
      <c r="E15" s="49">
        <v>1686</v>
      </c>
      <c r="F15" s="49">
        <v>1199076</v>
      </c>
      <c r="G15" s="138">
        <f t="shared" si="2"/>
        <v>10.450629145230273</v>
      </c>
      <c r="H15" s="138">
        <f t="shared" si="3"/>
        <v>25.055917753259781</v>
      </c>
      <c r="I15" s="45">
        <v>32697</v>
      </c>
      <c r="J15" s="45">
        <v>6828159</v>
      </c>
    </row>
    <row r="16" spans="1:10" ht="15" customHeight="1" x14ac:dyDescent="0.25">
      <c r="A16" s="9" t="s">
        <v>24</v>
      </c>
      <c r="B16" s="14" t="s">
        <v>25</v>
      </c>
      <c r="C16" s="45">
        <v>11492</v>
      </c>
      <c r="D16" s="49">
        <v>4257986</v>
      </c>
      <c r="E16" s="49">
        <v>12</v>
      </c>
      <c r="F16" s="49">
        <v>208000</v>
      </c>
      <c r="G16" s="138">
        <f t="shared" si="2"/>
        <v>0.10442046641141664</v>
      </c>
      <c r="H16" s="138">
        <f t="shared" si="3"/>
        <v>4.8849385601549651</v>
      </c>
      <c r="I16" s="45">
        <v>47</v>
      </c>
      <c r="J16" s="45">
        <v>699371</v>
      </c>
    </row>
    <row r="17" spans="1:10" ht="15" customHeight="1" x14ac:dyDescent="0.25">
      <c r="A17" s="9" t="s">
        <v>26</v>
      </c>
      <c r="B17" s="14" t="s">
        <v>27</v>
      </c>
      <c r="C17" s="45">
        <v>7149</v>
      </c>
      <c r="D17" s="183">
        <v>3173127</v>
      </c>
      <c r="E17" s="49">
        <v>0</v>
      </c>
      <c r="F17" s="49">
        <v>0</v>
      </c>
      <c r="G17" s="138">
        <f t="shared" si="2"/>
        <v>0</v>
      </c>
      <c r="H17" s="138">
        <f t="shared" si="3"/>
        <v>0</v>
      </c>
      <c r="I17" s="183">
        <v>11</v>
      </c>
      <c r="J17" s="183">
        <v>1354451</v>
      </c>
    </row>
    <row r="18" spans="1:10" ht="15" customHeight="1" x14ac:dyDescent="0.25">
      <c r="A18" s="9" t="s">
        <v>28</v>
      </c>
      <c r="B18" s="11" t="s">
        <v>29</v>
      </c>
      <c r="C18" s="45">
        <v>5527</v>
      </c>
      <c r="D18" s="183">
        <v>1960877</v>
      </c>
      <c r="E18" s="49">
        <v>0</v>
      </c>
      <c r="F18" s="49">
        <v>0</v>
      </c>
      <c r="G18" s="138">
        <f t="shared" si="2"/>
        <v>0</v>
      </c>
      <c r="H18" s="138">
        <f t="shared" si="3"/>
        <v>0</v>
      </c>
      <c r="I18" s="45">
        <v>0</v>
      </c>
      <c r="J18" s="45">
        <v>0</v>
      </c>
    </row>
    <row r="19" spans="1:10" ht="15" customHeight="1" x14ac:dyDescent="0.25">
      <c r="A19" s="9"/>
      <c r="B19" s="15" t="s">
        <v>30</v>
      </c>
      <c r="C19" s="45">
        <v>24</v>
      </c>
      <c r="D19" s="49">
        <v>2880</v>
      </c>
      <c r="E19" s="49">
        <v>0</v>
      </c>
      <c r="F19" s="49">
        <v>0</v>
      </c>
      <c r="G19" s="138">
        <f t="shared" si="2"/>
        <v>0</v>
      </c>
      <c r="H19" s="138">
        <f t="shared" si="3"/>
        <v>0</v>
      </c>
      <c r="I19" s="45">
        <v>0</v>
      </c>
      <c r="J19" s="45">
        <v>0</v>
      </c>
    </row>
    <row r="20" spans="1:10" ht="15" customHeight="1" x14ac:dyDescent="0.25">
      <c r="A20" s="6" t="s">
        <v>31</v>
      </c>
      <c r="B20" s="7" t="s">
        <v>32</v>
      </c>
      <c r="C20" s="184">
        <v>1734</v>
      </c>
      <c r="D20" s="185">
        <v>269925</v>
      </c>
      <c r="E20" s="48">
        <v>0</v>
      </c>
      <c r="F20" s="48">
        <v>0</v>
      </c>
      <c r="G20" s="138">
        <f t="shared" si="2"/>
        <v>0</v>
      </c>
      <c r="H20" s="138">
        <f t="shared" si="3"/>
        <v>0</v>
      </c>
      <c r="I20" s="44">
        <v>0</v>
      </c>
      <c r="J20" s="44">
        <v>0</v>
      </c>
    </row>
    <row r="21" spans="1:10" ht="15" customHeight="1" x14ac:dyDescent="0.25">
      <c r="A21" s="6" t="s">
        <v>33</v>
      </c>
      <c r="B21" s="7" t="s">
        <v>34</v>
      </c>
      <c r="C21" s="44">
        <v>4877</v>
      </c>
      <c r="D21" s="185">
        <v>1113047</v>
      </c>
      <c r="E21" s="48">
        <v>0</v>
      </c>
      <c r="F21" s="48">
        <v>0</v>
      </c>
      <c r="G21" s="138">
        <f t="shared" si="2"/>
        <v>0</v>
      </c>
      <c r="H21" s="138">
        <f t="shared" si="3"/>
        <v>0</v>
      </c>
      <c r="I21" s="44">
        <v>907</v>
      </c>
      <c r="J21" s="44">
        <v>217536</v>
      </c>
    </row>
    <row r="22" spans="1:10" ht="15" customHeight="1" x14ac:dyDescent="0.25">
      <c r="A22" s="6" t="s">
        <v>35</v>
      </c>
      <c r="B22" s="7" t="s">
        <v>36</v>
      </c>
      <c r="C22" s="44">
        <v>4673</v>
      </c>
      <c r="D22" s="185">
        <v>4314648</v>
      </c>
      <c r="E22" s="48">
        <v>171741</v>
      </c>
      <c r="F22" s="48">
        <v>13718452</v>
      </c>
      <c r="G22" s="138">
        <f t="shared" si="2"/>
        <v>3675.1765461159857</v>
      </c>
      <c r="H22" s="138">
        <f t="shared" si="3"/>
        <v>317.95066480510116</v>
      </c>
      <c r="I22" s="183">
        <v>14612</v>
      </c>
      <c r="J22" s="183">
        <v>12174697</v>
      </c>
    </row>
    <row r="23" spans="1:10" ht="15" customHeight="1" x14ac:dyDescent="0.25">
      <c r="A23" s="6" t="s">
        <v>37</v>
      </c>
      <c r="B23" s="7" t="s">
        <v>38</v>
      </c>
      <c r="C23" s="44">
        <v>5101</v>
      </c>
      <c r="D23" s="186">
        <v>697200</v>
      </c>
      <c r="E23" s="48">
        <v>0</v>
      </c>
      <c r="F23" s="48">
        <v>0</v>
      </c>
      <c r="G23" s="138">
        <f t="shared" si="2"/>
        <v>0</v>
      </c>
      <c r="H23" s="138">
        <f t="shared" si="3"/>
        <v>0</v>
      </c>
      <c r="I23" s="44">
        <v>0</v>
      </c>
      <c r="J23" s="44">
        <v>0</v>
      </c>
    </row>
    <row r="24" spans="1:10" ht="15" customHeight="1" x14ac:dyDescent="0.25">
      <c r="A24" s="6" t="s">
        <v>39</v>
      </c>
      <c r="B24" s="7" t="s">
        <v>40</v>
      </c>
      <c r="C24" s="44">
        <v>4433</v>
      </c>
      <c r="D24" s="185">
        <v>698884</v>
      </c>
      <c r="E24" s="48">
        <v>19</v>
      </c>
      <c r="F24" s="48">
        <v>4278</v>
      </c>
      <c r="G24" s="138">
        <f t="shared" si="2"/>
        <v>0.42860365441010601</v>
      </c>
      <c r="H24" s="138">
        <f t="shared" si="3"/>
        <v>0.61211874932034505</v>
      </c>
      <c r="I24" s="44">
        <v>2</v>
      </c>
      <c r="J24" s="44">
        <v>271</v>
      </c>
    </row>
    <row r="25" spans="1:10" ht="15" customHeight="1" x14ac:dyDescent="0.25">
      <c r="A25" s="6" t="s">
        <v>41</v>
      </c>
      <c r="B25" s="7" t="s">
        <v>42</v>
      </c>
      <c r="C25" s="44">
        <v>11537</v>
      </c>
      <c r="D25" s="48">
        <v>1820012</v>
      </c>
      <c r="E25" s="48">
        <v>481</v>
      </c>
      <c r="F25" s="48">
        <v>689173</v>
      </c>
      <c r="G25" s="138">
        <f t="shared" si="2"/>
        <v>4.1691947646701912</v>
      </c>
      <c r="H25" s="138">
        <f t="shared" si="3"/>
        <v>37.866398683085606</v>
      </c>
      <c r="I25" s="183">
        <v>43262</v>
      </c>
      <c r="J25" s="183">
        <v>7958039</v>
      </c>
    </row>
    <row r="26" spans="1:10" ht="15" customHeight="1" x14ac:dyDescent="0.25">
      <c r="A26" s="9"/>
      <c r="B26" s="12" t="s">
        <v>43</v>
      </c>
      <c r="C26" s="45">
        <v>5</v>
      </c>
      <c r="D26" s="49">
        <v>5000</v>
      </c>
      <c r="E26" s="49">
        <v>0</v>
      </c>
      <c r="F26" s="49">
        <v>0</v>
      </c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546986</v>
      </c>
      <c r="D27" s="118">
        <f t="shared" ref="D27:F27" si="6">D8+D14+D20+D21+D22+D23+D24+D25</f>
        <v>63108341</v>
      </c>
      <c r="E27" s="118">
        <f t="shared" si="6"/>
        <v>366697</v>
      </c>
      <c r="F27" s="118">
        <f t="shared" si="6"/>
        <v>32276660</v>
      </c>
      <c r="G27" s="139">
        <f t="shared" si="2"/>
        <v>67.039558599306019</v>
      </c>
      <c r="H27" s="139">
        <f t="shared" si="3"/>
        <v>51.144839950712694</v>
      </c>
      <c r="I27" s="117">
        <f t="shared" ref="I27:J27" si="7">I8+I14+I20+I21+I22+I23+I24+I25</f>
        <v>619811</v>
      </c>
      <c r="J27" s="117">
        <f t="shared" si="7"/>
        <v>76017884</v>
      </c>
    </row>
    <row r="28" spans="1:10" ht="15" customHeight="1" x14ac:dyDescent="0.25">
      <c r="A28" s="9">
        <v>3</v>
      </c>
      <c r="B28" s="16" t="s">
        <v>45</v>
      </c>
      <c r="C28" s="45">
        <v>82371</v>
      </c>
      <c r="D28" s="183">
        <v>9517313</v>
      </c>
      <c r="E28" s="49">
        <v>139722</v>
      </c>
      <c r="F28" s="49">
        <v>7465158</v>
      </c>
      <c r="G28" s="138">
        <f t="shared" si="2"/>
        <v>169.62523218122882</v>
      </c>
      <c r="H28" s="138">
        <f t="shared" si="3"/>
        <v>78.437664075984472</v>
      </c>
      <c r="I28" s="11">
        <v>540395</v>
      </c>
      <c r="J28" s="158">
        <v>43659515</v>
      </c>
    </row>
    <row r="29" spans="1:10" ht="15" customHeight="1" thickBot="1" x14ac:dyDescent="0.3">
      <c r="A29" s="17"/>
      <c r="B29" s="18" t="s">
        <v>46</v>
      </c>
      <c r="C29" s="39">
        <v>366</v>
      </c>
      <c r="D29" s="50">
        <v>54880</v>
      </c>
      <c r="E29" s="50">
        <v>36327</v>
      </c>
      <c r="F29" s="50">
        <v>1567683</v>
      </c>
      <c r="G29" s="138">
        <f t="shared" si="2"/>
        <v>9925.4098360655735</v>
      </c>
      <c r="H29" s="138">
        <f t="shared" si="3"/>
        <v>2856.5652332361515</v>
      </c>
      <c r="I29" s="30">
        <v>102121</v>
      </c>
      <c r="J29" s="158">
        <v>6028700.7400000002</v>
      </c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0</v>
      </c>
      <c r="D31" s="49">
        <v>0</v>
      </c>
      <c r="E31" s="49">
        <v>3506</v>
      </c>
      <c r="F31" s="49">
        <v>764385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0</v>
      </c>
      <c r="J31" s="45">
        <v>0</v>
      </c>
    </row>
    <row r="32" spans="1:10" ht="15" customHeight="1" x14ac:dyDescent="0.25">
      <c r="A32" s="20" t="s">
        <v>50</v>
      </c>
      <c r="B32" s="11" t="s">
        <v>34</v>
      </c>
      <c r="C32" s="45">
        <v>0</v>
      </c>
      <c r="D32" s="49">
        <v>0</v>
      </c>
      <c r="E32" s="49">
        <v>0</v>
      </c>
      <c r="F32" s="49">
        <v>0</v>
      </c>
      <c r="G32" s="138" t="e">
        <f t="shared" si="8"/>
        <v>#DIV/0!</v>
      </c>
      <c r="H32" s="138" t="e">
        <f t="shared" si="9"/>
        <v>#DIV/0!</v>
      </c>
      <c r="I32" s="45">
        <v>5</v>
      </c>
      <c r="J32" s="45">
        <v>5133</v>
      </c>
    </row>
    <row r="33" spans="1:10" ht="15" customHeight="1" x14ac:dyDescent="0.25">
      <c r="A33" s="20" t="s">
        <v>51</v>
      </c>
      <c r="B33" s="11" t="s">
        <v>52</v>
      </c>
      <c r="C33" s="45">
        <v>6352</v>
      </c>
      <c r="D33" s="183">
        <v>3528985</v>
      </c>
      <c r="E33" s="49">
        <v>247</v>
      </c>
      <c r="F33" s="49">
        <v>706321</v>
      </c>
      <c r="G33" s="138">
        <f t="shared" si="8"/>
        <v>3.8885390428211588</v>
      </c>
      <c r="H33" s="138">
        <f t="shared" si="9"/>
        <v>20.014848462093209</v>
      </c>
      <c r="I33" s="183">
        <v>1288</v>
      </c>
      <c r="J33" s="183">
        <v>3831209</v>
      </c>
    </row>
    <row r="34" spans="1:10" ht="15" customHeight="1" x14ac:dyDescent="0.25">
      <c r="A34" s="20" t="s">
        <v>53</v>
      </c>
      <c r="B34" s="11" t="s">
        <v>54</v>
      </c>
      <c r="C34" s="45">
        <v>79</v>
      </c>
      <c r="D34" s="49">
        <v>15600</v>
      </c>
      <c r="E34" s="49">
        <v>128</v>
      </c>
      <c r="F34" s="49">
        <v>141946</v>
      </c>
      <c r="G34" s="138">
        <f t="shared" si="8"/>
        <v>162.02531645569621</v>
      </c>
      <c r="H34" s="138">
        <f t="shared" si="9"/>
        <v>909.91025641025635</v>
      </c>
      <c r="I34" s="183">
        <v>2557</v>
      </c>
      <c r="J34" s="183">
        <v>361344</v>
      </c>
    </row>
    <row r="35" spans="1:10" ht="15" customHeight="1" x14ac:dyDescent="0.25">
      <c r="A35" s="20" t="s">
        <v>55</v>
      </c>
      <c r="B35" s="11" t="s">
        <v>42</v>
      </c>
      <c r="C35" s="45">
        <v>30204</v>
      </c>
      <c r="D35" s="49">
        <v>7583476</v>
      </c>
      <c r="E35" s="49">
        <v>1507</v>
      </c>
      <c r="F35" s="49">
        <v>820383</v>
      </c>
      <c r="G35" s="138">
        <f t="shared" si="8"/>
        <v>4.9894053767712885</v>
      </c>
      <c r="H35" s="138">
        <f t="shared" si="9"/>
        <v>10.818033840945763</v>
      </c>
      <c r="I35" s="183">
        <v>14255</v>
      </c>
      <c r="J35" s="183">
        <v>4215603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36635</v>
      </c>
      <c r="D36" s="77">
        <f t="shared" ref="D36:F36" si="10">D31+D32+D33+D34+D35</f>
        <v>11128061</v>
      </c>
      <c r="E36" s="77">
        <f t="shared" si="10"/>
        <v>5388</v>
      </c>
      <c r="F36" s="77">
        <f t="shared" si="10"/>
        <v>2433035</v>
      </c>
      <c r="G36" s="137">
        <f t="shared" si="8"/>
        <v>14.707247168008736</v>
      </c>
      <c r="H36" s="137">
        <f t="shared" si="9"/>
        <v>21.863961744997624</v>
      </c>
      <c r="I36" s="122">
        <f t="shared" ref="I36:J36" si="11">I31+I32+I33+I34+I35</f>
        <v>18105</v>
      </c>
      <c r="J36" s="122">
        <f t="shared" si="11"/>
        <v>8413289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583621</v>
      </c>
      <c r="D37" s="124">
        <f t="shared" ref="D37:F37" si="12">D27+D36</f>
        <v>74236402</v>
      </c>
      <c r="E37" s="124">
        <f t="shared" si="12"/>
        <v>372085</v>
      </c>
      <c r="F37" s="124">
        <f t="shared" si="12"/>
        <v>34709695</v>
      </c>
      <c r="G37" s="141">
        <f t="shared" si="8"/>
        <v>63.754559894177895</v>
      </c>
      <c r="H37" s="141">
        <f t="shared" si="9"/>
        <v>46.755626707231848</v>
      </c>
      <c r="I37" s="127">
        <f t="shared" ref="I37:J37" si="13">I27+I36</f>
        <v>637916</v>
      </c>
      <c r="J37" s="127">
        <f t="shared" si="13"/>
        <v>84431173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106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188205</v>
      </c>
      <c r="D8" s="105">
        <f t="shared" ref="D8:F8" si="0">D9+D10+D11</f>
        <v>18119782</v>
      </c>
      <c r="E8" s="105">
        <f t="shared" si="0"/>
        <v>117644</v>
      </c>
      <c r="F8" s="105">
        <f t="shared" si="0"/>
        <v>13111937</v>
      </c>
      <c r="G8" s="139">
        <f>E8/C8*100</f>
        <v>62.508434951249967</v>
      </c>
      <c r="H8" s="139">
        <f>F8/D8*100</f>
        <v>72.362553809974088</v>
      </c>
      <c r="I8" s="105">
        <f t="shared" ref="I8:J8" si="1">I9+I10+I11</f>
        <v>177128</v>
      </c>
      <c r="J8" s="105">
        <f t="shared" si="1"/>
        <v>19462771</v>
      </c>
    </row>
    <row r="9" spans="1:10" ht="15" customHeight="1" x14ac:dyDescent="0.25">
      <c r="A9" s="9" t="s">
        <v>12</v>
      </c>
      <c r="B9" s="10" t="s">
        <v>13</v>
      </c>
      <c r="C9" s="49">
        <v>178653</v>
      </c>
      <c r="D9" s="49">
        <v>17070087</v>
      </c>
      <c r="E9" s="49">
        <v>117644</v>
      </c>
      <c r="F9" s="49">
        <v>13111937</v>
      </c>
      <c r="G9" s="138">
        <f>E9/C9*100</f>
        <v>65.850559464436643</v>
      </c>
      <c r="H9" s="138">
        <f>F9/D9*100</f>
        <v>76.812361881928311</v>
      </c>
      <c r="I9" s="49">
        <v>177128</v>
      </c>
      <c r="J9" s="49">
        <v>19462771</v>
      </c>
    </row>
    <row r="10" spans="1:10" ht="15" customHeight="1" x14ac:dyDescent="0.25">
      <c r="A10" s="9" t="s">
        <v>14</v>
      </c>
      <c r="B10" s="10" t="s">
        <v>15</v>
      </c>
      <c r="C10" s="49">
        <v>4753</v>
      </c>
      <c r="D10" s="49">
        <v>574031</v>
      </c>
      <c r="E10" s="49"/>
      <c r="F10" s="49"/>
      <c r="G10" s="138">
        <f t="shared" ref="G10:G29" si="2">E10/C10*100</f>
        <v>0</v>
      </c>
      <c r="H10" s="138">
        <f t="shared" ref="H10:H29" si="3">F10/D10*100</f>
        <v>0</v>
      </c>
      <c r="I10" s="49"/>
      <c r="J10" s="49"/>
    </row>
    <row r="11" spans="1:10" ht="15" customHeight="1" x14ac:dyDescent="0.25">
      <c r="A11" s="9" t="s">
        <v>16</v>
      </c>
      <c r="B11" s="10" t="s">
        <v>17</v>
      </c>
      <c r="C11" s="49">
        <v>4799</v>
      </c>
      <c r="D11" s="49">
        <v>475664</v>
      </c>
      <c r="E11" s="49"/>
      <c r="F11" s="49"/>
      <c r="G11" s="138">
        <f t="shared" si="2"/>
        <v>0</v>
      </c>
      <c r="H11" s="138">
        <f t="shared" si="3"/>
        <v>0</v>
      </c>
      <c r="I11" s="49"/>
      <c r="J11" s="49"/>
    </row>
    <row r="12" spans="1:10" ht="15" customHeight="1" x14ac:dyDescent="0.25">
      <c r="A12" s="9"/>
      <c r="B12" s="12" t="s">
        <v>18</v>
      </c>
      <c r="C12" s="49">
        <v>276</v>
      </c>
      <c r="D12" s="49">
        <v>21541</v>
      </c>
      <c r="E12" s="49"/>
      <c r="F12" s="49"/>
      <c r="G12" s="138">
        <f t="shared" si="2"/>
        <v>0</v>
      </c>
      <c r="H12" s="138">
        <f t="shared" si="3"/>
        <v>0</v>
      </c>
      <c r="I12" s="49"/>
      <c r="J12" s="49"/>
    </row>
    <row r="13" spans="1:10" ht="15" customHeight="1" x14ac:dyDescent="0.25">
      <c r="A13" s="9"/>
      <c r="B13" s="12" t="s">
        <v>19</v>
      </c>
      <c r="C13" s="49">
        <v>47597</v>
      </c>
      <c r="D13" s="49">
        <v>4835206</v>
      </c>
      <c r="E13" s="49"/>
      <c r="F13" s="49"/>
      <c r="G13" s="138">
        <f t="shared" si="2"/>
        <v>0</v>
      </c>
      <c r="H13" s="138">
        <f t="shared" si="3"/>
        <v>0</v>
      </c>
      <c r="I13" s="49"/>
      <c r="J13" s="49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16397</v>
      </c>
      <c r="D14" s="105">
        <f t="shared" ref="D14:F14" si="4">D15+D16+D17+D18</f>
        <v>4204372</v>
      </c>
      <c r="E14" s="105">
        <f t="shared" si="4"/>
        <v>1781</v>
      </c>
      <c r="F14" s="105">
        <f t="shared" si="4"/>
        <v>389197</v>
      </c>
      <c r="G14" s="139">
        <f t="shared" si="2"/>
        <v>10.861743001768616</v>
      </c>
      <c r="H14" s="139">
        <f t="shared" si="3"/>
        <v>9.2569591843918673</v>
      </c>
      <c r="I14" s="105">
        <f t="shared" ref="I14:J14" si="5">I15+I16+I17+I18</f>
        <v>45776</v>
      </c>
      <c r="J14" s="105">
        <f t="shared" si="5"/>
        <v>6670144</v>
      </c>
    </row>
    <row r="15" spans="1:10" ht="15" customHeight="1" x14ac:dyDescent="0.25">
      <c r="A15" s="9" t="s">
        <v>22</v>
      </c>
      <c r="B15" s="13" t="s">
        <v>23</v>
      </c>
      <c r="C15" s="49">
        <v>10107</v>
      </c>
      <c r="D15" s="49">
        <v>1868255</v>
      </c>
      <c r="E15" s="49">
        <v>1761</v>
      </c>
      <c r="F15" s="49">
        <v>378933</v>
      </c>
      <c r="G15" s="138">
        <f t="shared" si="2"/>
        <v>17.423567824280202</v>
      </c>
      <c r="H15" s="138">
        <f t="shared" si="3"/>
        <v>20.282723718121993</v>
      </c>
      <c r="I15" s="49">
        <v>45296</v>
      </c>
      <c r="J15" s="49">
        <v>6224060</v>
      </c>
    </row>
    <row r="16" spans="1:10" ht="15" customHeight="1" x14ac:dyDescent="0.25">
      <c r="A16" s="9" t="s">
        <v>24</v>
      </c>
      <c r="B16" s="14" t="s">
        <v>25</v>
      </c>
      <c r="C16" s="49">
        <v>3276</v>
      </c>
      <c r="D16" s="49">
        <v>1295566</v>
      </c>
      <c r="E16" s="49">
        <v>6</v>
      </c>
      <c r="F16" s="49">
        <v>5877</v>
      </c>
      <c r="G16" s="138">
        <f t="shared" si="2"/>
        <v>0.18315018315018314</v>
      </c>
      <c r="H16" s="138">
        <f t="shared" si="3"/>
        <v>0.45362413030289467</v>
      </c>
      <c r="I16" s="49">
        <v>80</v>
      </c>
      <c r="J16" s="49">
        <v>261450</v>
      </c>
    </row>
    <row r="17" spans="1:10" ht="15" customHeight="1" x14ac:dyDescent="0.25">
      <c r="A17" s="9" t="s">
        <v>26</v>
      </c>
      <c r="B17" s="14" t="s">
        <v>27</v>
      </c>
      <c r="C17" s="49">
        <v>1039</v>
      </c>
      <c r="D17" s="49">
        <v>365926</v>
      </c>
      <c r="E17" s="49"/>
      <c r="F17" s="49"/>
      <c r="G17" s="138">
        <f t="shared" si="2"/>
        <v>0</v>
      </c>
      <c r="H17" s="138">
        <f t="shared" si="3"/>
        <v>0</v>
      </c>
      <c r="I17" s="49">
        <v>1</v>
      </c>
      <c r="J17" s="49">
        <v>83751</v>
      </c>
    </row>
    <row r="18" spans="1:10" ht="15" customHeight="1" x14ac:dyDescent="0.25">
      <c r="A18" s="9" t="s">
        <v>28</v>
      </c>
      <c r="B18" s="11" t="s">
        <v>29</v>
      </c>
      <c r="C18" s="49">
        <v>1975</v>
      </c>
      <c r="D18" s="49">
        <v>674625</v>
      </c>
      <c r="E18" s="49">
        <v>14</v>
      </c>
      <c r="F18" s="49">
        <v>4387</v>
      </c>
      <c r="G18" s="138">
        <f t="shared" si="2"/>
        <v>0.70886075949367089</v>
      </c>
      <c r="H18" s="138">
        <f t="shared" si="3"/>
        <v>0.65028719659069845</v>
      </c>
      <c r="I18" s="49">
        <v>399</v>
      </c>
      <c r="J18" s="49">
        <v>100883</v>
      </c>
    </row>
    <row r="19" spans="1:10" ht="15" customHeight="1" x14ac:dyDescent="0.25">
      <c r="A19" s="9"/>
      <c r="B19" s="15" t="s">
        <v>30</v>
      </c>
      <c r="C19" s="49">
        <v>191</v>
      </c>
      <c r="D19" s="49">
        <v>33895</v>
      </c>
      <c r="E19" s="49"/>
      <c r="F19" s="49"/>
      <c r="G19" s="138">
        <f t="shared" si="2"/>
        <v>0</v>
      </c>
      <c r="H19" s="138">
        <f t="shared" si="3"/>
        <v>0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51</v>
      </c>
      <c r="D20" s="48">
        <v>9090</v>
      </c>
      <c r="E20" s="48"/>
      <c r="F20" s="48"/>
      <c r="G20" s="138">
        <f t="shared" si="2"/>
        <v>0</v>
      </c>
      <c r="H20" s="138">
        <f t="shared" si="3"/>
        <v>0</v>
      </c>
      <c r="I20" s="48"/>
      <c r="J20" s="48"/>
    </row>
    <row r="21" spans="1:10" ht="15" customHeight="1" x14ac:dyDescent="0.25">
      <c r="A21" s="6" t="s">
        <v>33</v>
      </c>
      <c r="B21" s="7" t="s">
        <v>34</v>
      </c>
      <c r="C21" s="48">
        <v>2420</v>
      </c>
      <c r="D21" s="48">
        <v>400799</v>
      </c>
      <c r="E21" s="48">
        <v>98</v>
      </c>
      <c r="F21" s="48">
        <v>7961</v>
      </c>
      <c r="G21" s="138">
        <f t="shared" si="2"/>
        <v>4.0495867768595044</v>
      </c>
      <c r="H21" s="138">
        <f t="shared" si="3"/>
        <v>1.9862824009041939</v>
      </c>
      <c r="I21" s="48">
        <v>1670</v>
      </c>
      <c r="J21" s="48">
        <v>364247</v>
      </c>
    </row>
    <row r="22" spans="1:10" ht="15" customHeight="1" x14ac:dyDescent="0.25">
      <c r="A22" s="6" t="s">
        <v>35</v>
      </c>
      <c r="B22" s="7" t="s">
        <v>36</v>
      </c>
      <c r="C22" s="48">
        <v>2567</v>
      </c>
      <c r="D22" s="48">
        <v>1451085</v>
      </c>
      <c r="E22" s="48">
        <v>689</v>
      </c>
      <c r="F22" s="48">
        <v>109305</v>
      </c>
      <c r="G22" s="138">
        <f t="shared" si="2"/>
        <v>26.840670042851578</v>
      </c>
      <c r="H22" s="138">
        <f t="shared" si="3"/>
        <v>7.5326393698508358</v>
      </c>
      <c r="I22" s="48">
        <v>5734</v>
      </c>
      <c r="J22" s="48">
        <v>2254625</v>
      </c>
    </row>
    <row r="23" spans="1:10" ht="15" customHeight="1" x14ac:dyDescent="0.25">
      <c r="A23" s="6" t="s">
        <v>37</v>
      </c>
      <c r="B23" s="7" t="s">
        <v>38</v>
      </c>
      <c r="C23" s="48">
        <v>260</v>
      </c>
      <c r="D23" s="48">
        <v>103889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518</v>
      </c>
      <c r="D24" s="48">
        <v>176144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8925</v>
      </c>
      <c r="D25" s="48">
        <v>1348238</v>
      </c>
      <c r="E25" s="48">
        <v>2586</v>
      </c>
      <c r="F25" s="48">
        <v>604613</v>
      </c>
      <c r="G25" s="138">
        <f t="shared" si="2"/>
        <v>28.974789915966387</v>
      </c>
      <c r="H25" s="138">
        <f t="shared" si="3"/>
        <v>44.844678758498127</v>
      </c>
      <c r="I25" s="48">
        <v>24831</v>
      </c>
      <c r="J25" s="48">
        <v>2366118</v>
      </c>
    </row>
    <row r="26" spans="1:10" ht="15" customHeight="1" x14ac:dyDescent="0.25">
      <c r="A26" s="9"/>
      <c r="B26" s="12" t="s">
        <v>43</v>
      </c>
      <c r="C26" s="49">
        <v>778</v>
      </c>
      <c r="D26" s="49">
        <v>124404</v>
      </c>
      <c r="E26" s="49"/>
      <c r="F26" s="49"/>
      <c r="G26" s="138">
        <f t="shared" si="2"/>
        <v>0</v>
      </c>
      <c r="H26" s="138">
        <f t="shared" si="3"/>
        <v>0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219343</v>
      </c>
      <c r="D27" s="118">
        <f t="shared" ref="D27:F27" si="6">D8+D14+D20+D21+D22+D23+D24+D25</f>
        <v>25813399</v>
      </c>
      <c r="E27" s="118">
        <f t="shared" si="6"/>
        <v>122798</v>
      </c>
      <c r="F27" s="118">
        <f t="shared" si="6"/>
        <v>14223013</v>
      </c>
      <c r="G27" s="139">
        <f t="shared" si="2"/>
        <v>55.984462690854052</v>
      </c>
      <c r="H27" s="139">
        <f t="shared" si="3"/>
        <v>55.099342012262696</v>
      </c>
      <c r="I27" s="118">
        <f t="shared" ref="I27:J27" si="7">I8+I14+I20+I21+I22+I23+I24+I25</f>
        <v>255139</v>
      </c>
      <c r="J27" s="118">
        <f t="shared" si="7"/>
        <v>31117905</v>
      </c>
    </row>
    <row r="28" spans="1:10" ht="15" customHeight="1" x14ac:dyDescent="0.25">
      <c r="A28" s="9">
        <v>3</v>
      </c>
      <c r="B28" s="16" t="s">
        <v>45</v>
      </c>
      <c r="C28" s="49">
        <v>25134</v>
      </c>
      <c r="D28" s="49">
        <v>2919843</v>
      </c>
      <c r="E28" s="49">
        <v>63665</v>
      </c>
      <c r="F28" s="49">
        <v>7150105</v>
      </c>
      <c r="G28" s="138">
        <f t="shared" si="2"/>
        <v>253.30229967374871</v>
      </c>
      <c r="H28" s="138">
        <f t="shared" si="3"/>
        <v>244.87977607015173</v>
      </c>
      <c r="I28" s="49">
        <v>145067</v>
      </c>
      <c r="J28" s="49">
        <v>16045274</v>
      </c>
    </row>
    <row r="29" spans="1:10" ht="15" customHeight="1" thickBot="1" x14ac:dyDescent="0.3">
      <c r="A29" s="17"/>
      <c r="B29" s="18" t="s">
        <v>46</v>
      </c>
      <c r="C29" s="50">
        <v>2498</v>
      </c>
      <c r="D29" s="50">
        <v>279393</v>
      </c>
      <c r="E29" s="50"/>
      <c r="F29" s="50"/>
      <c r="G29" s="138">
        <f t="shared" si="2"/>
        <v>0</v>
      </c>
      <c r="H29" s="138">
        <f t="shared" si="3"/>
        <v>0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9">
        <v>2</v>
      </c>
      <c r="D31" s="49">
        <v>2000</v>
      </c>
      <c r="E31" s="49"/>
      <c r="F31" s="49"/>
      <c r="G31" s="138">
        <f t="shared" ref="G31:G37" si="8">E31/C31*100</f>
        <v>0</v>
      </c>
      <c r="H31" s="138">
        <f t="shared" ref="H31:H37" si="9">F31/D31*100</f>
        <v>0</v>
      </c>
      <c r="I31" s="49"/>
      <c r="J31" s="49"/>
    </row>
    <row r="32" spans="1:10" ht="15" customHeight="1" x14ac:dyDescent="0.25">
      <c r="A32" s="20" t="s">
        <v>50</v>
      </c>
      <c r="B32" s="11" t="s">
        <v>34</v>
      </c>
      <c r="C32" s="49">
        <v>1</v>
      </c>
      <c r="D32" s="49">
        <v>2000</v>
      </c>
      <c r="E32" s="49">
        <v>4</v>
      </c>
      <c r="F32" s="49">
        <v>1443</v>
      </c>
      <c r="G32" s="138">
        <f t="shared" si="8"/>
        <v>400</v>
      </c>
      <c r="H32" s="138">
        <f t="shared" si="9"/>
        <v>72.150000000000006</v>
      </c>
      <c r="I32" s="49">
        <v>18</v>
      </c>
      <c r="J32" s="49">
        <v>18328</v>
      </c>
    </row>
    <row r="33" spans="1:10" ht="15" customHeight="1" x14ac:dyDescent="0.25">
      <c r="A33" s="20" t="s">
        <v>51</v>
      </c>
      <c r="B33" s="11" t="s">
        <v>52</v>
      </c>
      <c r="C33" s="49">
        <v>59</v>
      </c>
      <c r="D33" s="49">
        <v>52631</v>
      </c>
      <c r="E33" s="49">
        <v>9</v>
      </c>
      <c r="F33" s="49">
        <v>7381</v>
      </c>
      <c r="G33" s="138">
        <f t="shared" si="8"/>
        <v>15.254237288135593</v>
      </c>
      <c r="H33" s="138">
        <f t="shared" si="9"/>
        <v>14.024054264596911</v>
      </c>
      <c r="I33" s="49">
        <v>98</v>
      </c>
      <c r="J33" s="49">
        <v>203246</v>
      </c>
    </row>
    <row r="34" spans="1:10" ht="15" customHeight="1" x14ac:dyDescent="0.25">
      <c r="A34" s="20" t="s">
        <v>53</v>
      </c>
      <c r="B34" s="11" t="s">
        <v>54</v>
      </c>
      <c r="C34" s="49">
        <v>84</v>
      </c>
      <c r="D34" s="49">
        <v>43337</v>
      </c>
      <c r="E34" s="49">
        <v>5</v>
      </c>
      <c r="F34" s="49">
        <v>430</v>
      </c>
      <c r="G34" s="138">
        <f t="shared" si="8"/>
        <v>5.9523809523809517</v>
      </c>
      <c r="H34" s="138">
        <f t="shared" si="9"/>
        <v>0.99222373491473803</v>
      </c>
      <c r="I34" s="49">
        <v>538</v>
      </c>
      <c r="J34" s="49">
        <v>41088</v>
      </c>
    </row>
    <row r="35" spans="1:10" ht="15" customHeight="1" x14ac:dyDescent="0.25">
      <c r="A35" s="20" t="s">
        <v>55</v>
      </c>
      <c r="B35" s="11" t="s">
        <v>42</v>
      </c>
      <c r="C35" s="49">
        <v>10986</v>
      </c>
      <c r="D35" s="49">
        <v>2168536</v>
      </c>
      <c r="E35" s="49">
        <v>4546</v>
      </c>
      <c r="F35" s="49">
        <v>433666</v>
      </c>
      <c r="G35" s="138">
        <f t="shared" si="8"/>
        <v>41.379938103040232</v>
      </c>
      <c r="H35" s="138">
        <f t="shared" si="9"/>
        <v>19.998100100713106</v>
      </c>
      <c r="I35" s="49">
        <v>17248</v>
      </c>
      <c r="J35" s="49">
        <v>2522849</v>
      </c>
    </row>
    <row r="36" spans="1:10" ht="15" customHeight="1" thickBot="1" x14ac:dyDescent="0.3">
      <c r="A36" s="21">
        <v>5</v>
      </c>
      <c r="B36" s="22" t="s">
        <v>56</v>
      </c>
      <c r="C36" s="77">
        <f>C31+C32+C33+C34+C35</f>
        <v>11132</v>
      </c>
      <c r="D36" s="77">
        <f t="shared" ref="D36:F36" si="10">D31+D32+D33+D34+D35</f>
        <v>2268504</v>
      </c>
      <c r="E36" s="77">
        <f t="shared" si="10"/>
        <v>4564</v>
      </c>
      <c r="F36" s="77">
        <f t="shared" si="10"/>
        <v>442920</v>
      </c>
      <c r="G36" s="137">
        <f t="shared" si="8"/>
        <v>40.998922026590009</v>
      </c>
      <c r="H36" s="137">
        <f t="shared" si="9"/>
        <v>19.524761693168713</v>
      </c>
      <c r="I36" s="77">
        <f t="shared" ref="I36:J36" si="11">I31+I32+I33+I34+I35</f>
        <v>17902</v>
      </c>
      <c r="J36" s="77">
        <f t="shared" si="11"/>
        <v>2785511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230475</v>
      </c>
      <c r="D37" s="124">
        <f t="shared" ref="D37:F37" si="12">D27+D36</f>
        <v>28081903</v>
      </c>
      <c r="E37" s="124">
        <f t="shared" si="12"/>
        <v>127362</v>
      </c>
      <c r="F37" s="124">
        <f t="shared" si="12"/>
        <v>14665933</v>
      </c>
      <c r="G37" s="141">
        <f t="shared" si="8"/>
        <v>55.260657338106093</v>
      </c>
      <c r="H37" s="141">
        <f t="shared" si="9"/>
        <v>52.225566764474621</v>
      </c>
      <c r="I37" s="124">
        <f t="shared" ref="I37:J37" si="13">I27+I36</f>
        <v>273041</v>
      </c>
      <c r="J37" s="124">
        <f t="shared" si="13"/>
        <v>33903416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3" sqref="A3:J3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107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2917596</v>
      </c>
      <c r="D8" s="104">
        <f t="shared" ref="D8:F8" si="0">D9+D10+D11</f>
        <v>263529053</v>
      </c>
      <c r="E8" s="104">
        <f t="shared" si="0"/>
        <v>1649268</v>
      </c>
      <c r="F8" s="104">
        <f t="shared" si="0"/>
        <v>161036268</v>
      </c>
      <c r="G8" s="139">
        <f>E8/C8*100</f>
        <v>56.528319890759384</v>
      </c>
      <c r="H8" s="139">
        <f>F8/D8*100</f>
        <v>61.10759560161285</v>
      </c>
      <c r="I8" s="104">
        <f t="shared" ref="I8:J8" si="1">I9+I10+I11</f>
        <v>2557383</v>
      </c>
      <c r="J8" s="104">
        <f t="shared" si="1"/>
        <v>352494938</v>
      </c>
    </row>
    <row r="9" spans="1:10" ht="15" customHeight="1" x14ac:dyDescent="0.25">
      <c r="A9" s="9" t="s">
        <v>12</v>
      </c>
      <c r="B9" s="10" t="s">
        <v>13</v>
      </c>
      <c r="C9" s="45">
        <v>2832520</v>
      </c>
      <c r="D9" s="45">
        <v>251743476</v>
      </c>
      <c r="E9" s="45">
        <v>1648105</v>
      </c>
      <c r="F9" s="45">
        <v>159444952</v>
      </c>
      <c r="G9" s="138">
        <f>E9/C9*100</f>
        <v>58.185114315168121</v>
      </c>
      <c r="H9" s="138">
        <f>F9/D9*100</f>
        <v>63.336279665892917</v>
      </c>
      <c r="I9" s="45">
        <v>2538977</v>
      </c>
      <c r="J9" s="45">
        <v>346713180</v>
      </c>
    </row>
    <row r="10" spans="1:10" ht="15" customHeight="1" x14ac:dyDescent="0.25">
      <c r="A10" s="9" t="s">
        <v>14</v>
      </c>
      <c r="B10" s="10" t="s">
        <v>15</v>
      </c>
      <c r="C10" s="45">
        <v>54373</v>
      </c>
      <c r="D10" s="45">
        <v>7533502</v>
      </c>
      <c r="E10" s="45">
        <v>342</v>
      </c>
      <c r="F10" s="45">
        <v>235092</v>
      </c>
      <c r="G10" s="138">
        <f t="shared" ref="G10:G29" si="2">E10/C10*100</f>
        <v>0.6289886524561823</v>
      </c>
      <c r="H10" s="138">
        <f t="shared" ref="H10:H29" si="3">F10/D10*100</f>
        <v>3.1206203967291706</v>
      </c>
      <c r="I10" s="45">
        <v>4581</v>
      </c>
      <c r="J10" s="45">
        <v>2080511</v>
      </c>
    </row>
    <row r="11" spans="1:10" ht="15" customHeight="1" x14ac:dyDescent="0.25">
      <c r="A11" s="9" t="s">
        <v>16</v>
      </c>
      <c r="B11" s="10" t="s">
        <v>17</v>
      </c>
      <c r="C11" s="45">
        <v>30703</v>
      </c>
      <c r="D11" s="45">
        <v>4252075</v>
      </c>
      <c r="E11" s="45">
        <v>821</v>
      </c>
      <c r="F11" s="45">
        <v>1356224</v>
      </c>
      <c r="G11" s="138">
        <f t="shared" si="2"/>
        <v>2.6740057974790736</v>
      </c>
      <c r="H11" s="138">
        <f t="shared" si="3"/>
        <v>31.89558039310219</v>
      </c>
      <c r="I11" s="45">
        <v>13825</v>
      </c>
      <c r="J11" s="45">
        <v>3701247</v>
      </c>
    </row>
    <row r="12" spans="1:10" ht="15" customHeight="1" x14ac:dyDescent="0.25">
      <c r="A12" s="9"/>
      <c r="B12" s="12" t="s">
        <v>18</v>
      </c>
      <c r="C12" s="45">
        <v>580</v>
      </c>
      <c r="D12" s="45">
        <v>35318</v>
      </c>
      <c r="E12" s="45"/>
      <c r="F12" s="45"/>
      <c r="G12" s="138">
        <f t="shared" si="2"/>
        <v>0</v>
      </c>
      <c r="H12" s="138">
        <f t="shared" si="3"/>
        <v>0</v>
      </c>
      <c r="I12" s="45"/>
      <c r="J12" s="45"/>
    </row>
    <row r="13" spans="1:10" ht="15" customHeight="1" x14ac:dyDescent="0.25">
      <c r="A13" s="9"/>
      <c r="B13" s="12" t="s">
        <v>19</v>
      </c>
      <c r="C13" s="45">
        <v>217938</v>
      </c>
      <c r="D13" s="45">
        <v>18442273</v>
      </c>
      <c r="E13" s="45"/>
      <c r="F13" s="45"/>
      <c r="G13" s="138">
        <f t="shared" si="2"/>
        <v>0</v>
      </c>
      <c r="H13" s="138">
        <f t="shared" si="3"/>
        <v>0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167495</v>
      </c>
      <c r="D14" s="104">
        <f t="shared" ref="D14:F14" si="4">D15+D16+D17+D18</f>
        <v>26530970</v>
      </c>
      <c r="E14" s="104">
        <f t="shared" si="4"/>
        <v>2477</v>
      </c>
      <c r="F14" s="104">
        <f t="shared" si="4"/>
        <v>2117535</v>
      </c>
      <c r="G14" s="139">
        <f t="shared" si="2"/>
        <v>1.478850114928804</v>
      </c>
      <c r="H14" s="139">
        <f t="shared" si="3"/>
        <v>7.9813704512122996</v>
      </c>
      <c r="I14" s="104">
        <f t="shared" ref="I14:J14" si="5">I15+I16+I17+I18</f>
        <v>10954</v>
      </c>
      <c r="J14" s="104">
        <f t="shared" si="5"/>
        <v>8215696</v>
      </c>
    </row>
    <row r="15" spans="1:10" ht="15" customHeight="1" x14ac:dyDescent="0.25">
      <c r="A15" s="9" t="s">
        <v>22</v>
      </c>
      <c r="B15" s="13" t="s">
        <v>23</v>
      </c>
      <c r="C15" s="45">
        <v>73945</v>
      </c>
      <c r="D15" s="45">
        <v>6262185</v>
      </c>
      <c r="E15" s="45">
        <v>2204</v>
      </c>
      <c r="F15" s="45">
        <v>313588</v>
      </c>
      <c r="G15" s="138">
        <f t="shared" si="2"/>
        <v>2.9805936844952328</v>
      </c>
      <c r="H15" s="138">
        <f t="shared" si="3"/>
        <v>5.0076450951225491</v>
      </c>
      <c r="I15" s="45">
        <v>8515</v>
      </c>
      <c r="J15" s="45">
        <v>1298183</v>
      </c>
    </row>
    <row r="16" spans="1:10" ht="15" customHeight="1" x14ac:dyDescent="0.25">
      <c r="A16" s="9" t="s">
        <v>24</v>
      </c>
      <c r="B16" s="14" t="s">
        <v>25</v>
      </c>
      <c r="C16" s="45">
        <v>45963</v>
      </c>
      <c r="D16" s="45">
        <v>7725287</v>
      </c>
      <c r="E16" s="45">
        <v>25</v>
      </c>
      <c r="F16" s="45">
        <v>131835</v>
      </c>
      <c r="G16" s="138">
        <f t="shared" si="2"/>
        <v>5.4391575832735031E-2</v>
      </c>
      <c r="H16" s="138">
        <f t="shared" si="3"/>
        <v>1.7065385402509965</v>
      </c>
      <c r="I16" s="45">
        <v>363</v>
      </c>
      <c r="J16" s="45">
        <v>2167193</v>
      </c>
    </row>
    <row r="17" spans="1:10" ht="15" customHeight="1" x14ac:dyDescent="0.25">
      <c r="A17" s="9" t="s">
        <v>26</v>
      </c>
      <c r="B17" s="14" t="s">
        <v>27</v>
      </c>
      <c r="C17" s="45">
        <v>2524</v>
      </c>
      <c r="D17" s="45">
        <v>762614</v>
      </c>
      <c r="E17" s="45">
        <v>36</v>
      </c>
      <c r="F17" s="45">
        <v>1618878</v>
      </c>
      <c r="G17" s="138">
        <f t="shared" si="2"/>
        <v>1.4263074484944533</v>
      </c>
      <c r="H17" s="138">
        <f t="shared" si="3"/>
        <v>212.28013123283861</v>
      </c>
      <c r="I17" s="45">
        <v>100</v>
      </c>
      <c r="J17" s="45">
        <v>2932109</v>
      </c>
    </row>
    <row r="18" spans="1:10" ht="15" customHeight="1" x14ac:dyDescent="0.25">
      <c r="A18" s="9" t="s">
        <v>28</v>
      </c>
      <c r="B18" s="11" t="s">
        <v>29</v>
      </c>
      <c r="C18" s="45">
        <v>45063</v>
      </c>
      <c r="D18" s="45">
        <v>11780884</v>
      </c>
      <c r="E18" s="45">
        <v>212</v>
      </c>
      <c r="F18" s="45">
        <v>53234</v>
      </c>
      <c r="G18" s="138">
        <f t="shared" si="2"/>
        <v>0.47045247764241177</v>
      </c>
      <c r="H18" s="138">
        <f t="shared" si="3"/>
        <v>0.45186761876273462</v>
      </c>
      <c r="I18" s="45">
        <v>1976</v>
      </c>
      <c r="J18" s="45">
        <v>1818211</v>
      </c>
    </row>
    <row r="19" spans="1:10" ht="15" customHeight="1" x14ac:dyDescent="0.25">
      <c r="A19" s="9"/>
      <c r="B19" s="15" t="s">
        <v>30</v>
      </c>
      <c r="C19" s="45">
        <v>292</v>
      </c>
      <c r="D19" s="45">
        <v>31210</v>
      </c>
      <c r="E19" s="45"/>
      <c r="F19" s="45"/>
      <c r="G19" s="138">
        <f t="shared" si="2"/>
        <v>0</v>
      </c>
      <c r="H19" s="138">
        <f t="shared" si="3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9389</v>
      </c>
      <c r="D20" s="44">
        <v>1052825</v>
      </c>
      <c r="E20" s="44">
        <v>4</v>
      </c>
      <c r="F20" s="44">
        <v>1865</v>
      </c>
      <c r="G20" s="138">
        <f t="shared" si="2"/>
        <v>4.2603046117797423E-2</v>
      </c>
      <c r="H20" s="138">
        <f t="shared" si="3"/>
        <v>0.17714245007479876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4">
        <v>23297</v>
      </c>
      <c r="D21" s="44">
        <v>7625581</v>
      </c>
      <c r="E21" s="44">
        <v>293</v>
      </c>
      <c r="F21" s="44">
        <v>62175</v>
      </c>
      <c r="G21" s="138">
        <f t="shared" si="2"/>
        <v>1.2576726617161007</v>
      </c>
      <c r="H21" s="138">
        <f t="shared" si="3"/>
        <v>0.81534770924340061</v>
      </c>
      <c r="I21" s="44">
        <v>4026</v>
      </c>
      <c r="J21" s="44">
        <v>969538</v>
      </c>
    </row>
    <row r="22" spans="1:10" ht="15" customHeight="1" x14ac:dyDescent="0.25">
      <c r="A22" s="6" t="s">
        <v>35</v>
      </c>
      <c r="B22" s="7" t="s">
        <v>36</v>
      </c>
      <c r="C22" s="44">
        <v>18115</v>
      </c>
      <c r="D22" s="44">
        <v>22208448</v>
      </c>
      <c r="E22" s="44">
        <v>1921</v>
      </c>
      <c r="F22" s="44">
        <v>1084613</v>
      </c>
      <c r="G22" s="138">
        <f t="shared" si="2"/>
        <v>10.60447143251449</v>
      </c>
      <c r="H22" s="138">
        <f t="shared" si="3"/>
        <v>4.8837856657070322</v>
      </c>
      <c r="I22" s="44">
        <v>42187</v>
      </c>
      <c r="J22" s="44">
        <v>11627510</v>
      </c>
    </row>
    <row r="23" spans="1:10" ht="15" customHeight="1" x14ac:dyDescent="0.25">
      <c r="A23" s="6" t="s">
        <v>37</v>
      </c>
      <c r="B23" s="7" t="s">
        <v>38</v>
      </c>
      <c r="C23" s="44">
        <v>6543</v>
      </c>
      <c r="D23" s="44">
        <v>1019961</v>
      </c>
      <c r="E23" s="44">
        <v>22</v>
      </c>
      <c r="F23" s="44">
        <v>7746</v>
      </c>
      <c r="G23" s="138">
        <f t="shared" si="2"/>
        <v>0.336237200061134</v>
      </c>
      <c r="H23" s="138">
        <f t="shared" si="3"/>
        <v>0.75944080214831744</v>
      </c>
      <c r="I23" s="44">
        <v>1</v>
      </c>
      <c r="J23" s="44">
        <v>45</v>
      </c>
    </row>
    <row r="24" spans="1:10" ht="15" customHeight="1" x14ac:dyDescent="0.25">
      <c r="A24" s="6" t="s">
        <v>39</v>
      </c>
      <c r="B24" s="7" t="s">
        <v>40</v>
      </c>
      <c r="C24" s="44">
        <v>11027</v>
      </c>
      <c r="D24" s="44">
        <v>3014317</v>
      </c>
      <c r="E24" s="44">
        <v>23</v>
      </c>
      <c r="F24" s="44">
        <v>4142</v>
      </c>
      <c r="G24" s="138">
        <f t="shared" si="2"/>
        <v>0.20857894259544754</v>
      </c>
      <c r="H24" s="138">
        <f t="shared" si="3"/>
        <v>0.13741089606700291</v>
      </c>
      <c r="I24" s="44">
        <v>165</v>
      </c>
      <c r="J24" s="44">
        <v>27141</v>
      </c>
    </row>
    <row r="25" spans="1:10" ht="15" customHeight="1" x14ac:dyDescent="0.25">
      <c r="A25" s="6" t="s">
        <v>41</v>
      </c>
      <c r="B25" s="7" t="s">
        <v>42</v>
      </c>
      <c r="C25" s="44">
        <v>32602</v>
      </c>
      <c r="D25" s="44">
        <v>9766143</v>
      </c>
      <c r="E25" s="44">
        <v>11176</v>
      </c>
      <c r="F25" s="44">
        <v>27786009</v>
      </c>
      <c r="G25" s="138">
        <f t="shared" si="2"/>
        <v>34.280105514999079</v>
      </c>
      <c r="H25" s="138">
        <f t="shared" si="3"/>
        <v>284.5136406460565</v>
      </c>
      <c r="I25" s="44">
        <v>152081</v>
      </c>
      <c r="J25" s="44">
        <v>50206778</v>
      </c>
    </row>
    <row r="26" spans="1:10" ht="15" customHeight="1" x14ac:dyDescent="0.25">
      <c r="A26" s="9"/>
      <c r="B26" s="12" t="s">
        <v>43</v>
      </c>
      <c r="C26" s="45">
        <v>390</v>
      </c>
      <c r="D26" s="45">
        <v>70017</v>
      </c>
      <c r="E26" s="45"/>
      <c r="F26" s="45"/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3186064</v>
      </c>
      <c r="D27" s="117">
        <f t="shared" ref="D27:F27" si="6">D8+D14+D20+D21+D22+D23+D24+D25</f>
        <v>334747298</v>
      </c>
      <c r="E27" s="117">
        <f t="shared" si="6"/>
        <v>1665184</v>
      </c>
      <c r="F27" s="117">
        <f t="shared" si="6"/>
        <v>192100353</v>
      </c>
      <c r="G27" s="139">
        <f t="shared" si="2"/>
        <v>52.264612386945139</v>
      </c>
      <c r="H27" s="139">
        <f t="shared" si="3"/>
        <v>57.38667769620055</v>
      </c>
      <c r="I27" s="117">
        <f t="shared" ref="I27:J27" si="7">I8+I14+I20+I21+I22+I23+I24+I25</f>
        <v>2766797</v>
      </c>
      <c r="J27" s="117">
        <f t="shared" si="7"/>
        <v>423541646</v>
      </c>
    </row>
    <row r="28" spans="1:10" ht="15" customHeight="1" x14ac:dyDescent="0.25">
      <c r="A28" s="9">
        <v>3</v>
      </c>
      <c r="B28" s="16" t="s">
        <v>45</v>
      </c>
      <c r="C28" s="45">
        <v>446173</v>
      </c>
      <c r="D28" s="45">
        <v>46187855</v>
      </c>
      <c r="E28" s="45">
        <v>154514</v>
      </c>
      <c r="F28" s="45">
        <v>18359460</v>
      </c>
      <c r="G28" s="138">
        <f t="shared" si="2"/>
        <v>34.630961532858329</v>
      </c>
      <c r="H28" s="138">
        <f t="shared" si="3"/>
        <v>39.749540220042697</v>
      </c>
      <c r="I28" s="45">
        <v>691805</v>
      </c>
      <c r="J28" s="45">
        <v>94851193</v>
      </c>
    </row>
    <row r="29" spans="1:10" ht="15" customHeight="1" thickBot="1" x14ac:dyDescent="0.3">
      <c r="A29" s="17"/>
      <c r="B29" s="18" t="s">
        <v>46</v>
      </c>
      <c r="C29" s="39">
        <v>30384</v>
      </c>
      <c r="D29" s="39">
        <v>3581176</v>
      </c>
      <c r="E29" s="39"/>
      <c r="F29" s="39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241</v>
      </c>
      <c r="D31" s="45">
        <v>1152000</v>
      </c>
      <c r="E31" s="45">
        <v>56</v>
      </c>
      <c r="F31" s="45">
        <v>7529</v>
      </c>
      <c r="G31" s="138">
        <f t="shared" ref="G31:G37" si="8">E31/C31*100</f>
        <v>23.236514522821576</v>
      </c>
      <c r="H31" s="138">
        <f t="shared" ref="H31:H37" si="9">F31/D31*100</f>
        <v>0.65355902777777786</v>
      </c>
      <c r="I31" s="45">
        <v>1167</v>
      </c>
      <c r="J31" s="45">
        <v>131313</v>
      </c>
    </row>
    <row r="32" spans="1:10" ht="15" customHeight="1" x14ac:dyDescent="0.25">
      <c r="A32" s="20" t="s">
        <v>50</v>
      </c>
      <c r="B32" s="11" t="s">
        <v>34</v>
      </c>
      <c r="C32" s="45">
        <v>1160</v>
      </c>
      <c r="D32" s="45">
        <v>1153000</v>
      </c>
      <c r="E32" s="45">
        <v>247</v>
      </c>
      <c r="F32" s="45">
        <v>79075</v>
      </c>
      <c r="G32" s="138">
        <f t="shared" si="8"/>
        <v>21.293103448275865</v>
      </c>
      <c r="H32" s="138">
        <f t="shared" si="9"/>
        <v>6.8581960104076325</v>
      </c>
      <c r="I32" s="45">
        <v>1406</v>
      </c>
      <c r="J32" s="45">
        <v>344088</v>
      </c>
    </row>
    <row r="33" spans="1:10" ht="15" customHeight="1" x14ac:dyDescent="0.25">
      <c r="A33" s="20" t="s">
        <v>51</v>
      </c>
      <c r="B33" s="11" t="s">
        <v>52</v>
      </c>
      <c r="C33" s="45">
        <v>12166</v>
      </c>
      <c r="D33" s="45">
        <v>20098874</v>
      </c>
      <c r="E33" s="45">
        <v>815</v>
      </c>
      <c r="F33" s="45">
        <v>640544</v>
      </c>
      <c r="G33" s="138">
        <f t="shared" si="8"/>
        <v>6.6989972053263198</v>
      </c>
      <c r="H33" s="138">
        <f t="shared" si="9"/>
        <v>3.1869646030916958</v>
      </c>
      <c r="I33" s="45">
        <v>9304</v>
      </c>
      <c r="J33" s="45">
        <v>5940011</v>
      </c>
    </row>
    <row r="34" spans="1:10" ht="15" customHeight="1" x14ac:dyDescent="0.25">
      <c r="A34" s="20" t="s">
        <v>53</v>
      </c>
      <c r="B34" s="11" t="s">
        <v>54</v>
      </c>
      <c r="C34" s="45">
        <v>2998</v>
      </c>
      <c r="D34" s="45">
        <v>3044272</v>
      </c>
      <c r="E34" s="45">
        <v>95131</v>
      </c>
      <c r="F34" s="45">
        <v>33968321</v>
      </c>
      <c r="G34" s="138">
        <f t="shared" si="8"/>
        <v>3173.1487658438959</v>
      </c>
      <c r="H34" s="138">
        <f t="shared" si="9"/>
        <v>1115.8109722127326</v>
      </c>
      <c r="I34" s="45">
        <v>464841</v>
      </c>
      <c r="J34" s="45">
        <v>72222012</v>
      </c>
    </row>
    <row r="35" spans="1:10" ht="15" customHeight="1" x14ac:dyDescent="0.25">
      <c r="A35" s="20" t="s">
        <v>55</v>
      </c>
      <c r="B35" s="11" t="s">
        <v>42</v>
      </c>
      <c r="C35" s="45">
        <v>145707</v>
      </c>
      <c r="D35" s="45">
        <v>68375539</v>
      </c>
      <c r="E35" s="45">
        <v>32623</v>
      </c>
      <c r="F35" s="45">
        <v>99397369</v>
      </c>
      <c r="G35" s="138">
        <f t="shared" si="8"/>
        <v>22.38945280597363</v>
      </c>
      <c r="H35" s="138">
        <f t="shared" si="9"/>
        <v>145.36977763348966</v>
      </c>
      <c r="I35" s="45">
        <v>150407</v>
      </c>
      <c r="J35" s="45">
        <v>162823342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162272</v>
      </c>
      <c r="D36" s="122">
        <f t="shared" ref="D36:F36" si="10">D31+D32+D33+D34+D35</f>
        <v>93823685</v>
      </c>
      <c r="E36" s="122">
        <f t="shared" si="10"/>
        <v>128872</v>
      </c>
      <c r="F36" s="122">
        <f t="shared" si="10"/>
        <v>134092838</v>
      </c>
      <c r="G36" s="137">
        <f t="shared" si="8"/>
        <v>79.417274699270351</v>
      </c>
      <c r="H36" s="137">
        <f t="shared" si="9"/>
        <v>142.92002920158166</v>
      </c>
      <c r="I36" s="122">
        <f t="shared" ref="I36:J36" si="11">I31+I32+I33+I34+I35</f>
        <v>627125</v>
      </c>
      <c r="J36" s="122">
        <f t="shared" si="11"/>
        <v>241460766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3348336</v>
      </c>
      <c r="D37" s="127">
        <f t="shared" ref="D37:F37" si="12">D27+D36</f>
        <v>428570983</v>
      </c>
      <c r="E37" s="127">
        <f t="shared" si="12"/>
        <v>1794056</v>
      </c>
      <c r="F37" s="127">
        <f t="shared" si="12"/>
        <v>326193191</v>
      </c>
      <c r="G37" s="141">
        <f t="shared" si="8"/>
        <v>53.580524774096752</v>
      </c>
      <c r="H37" s="141">
        <f t="shared" si="9"/>
        <v>76.111823697592712</v>
      </c>
      <c r="I37" s="127">
        <f t="shared" ref="I37:J37" si="13">I27+I36</f>
        <v>3393922</v>
      </c>
      <c r="J37" s="127">
        <f t="shared" si="13"/>
        <v>665002412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108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5864</v>
      </c>
      <c r="D8" s="105">
        <f t="shared" ref="D8:F8" si="0">D9+D10+D11</f>
        <v>1014146</v>
      </c>
      <c r="E8" s="104">
        <f t="shared" si="0"/>
        <v>2895</v>
      </c>
      <c r="F8" s="104">
        <f t="shared" si="0"/>
        <v>1370481</v>
      </c>
      <c r="G8" s="139">
        <f>E8/C8*100</f>
        <v>49.369031377899049</v>
      </c>
      <c r="H8" s="139">
        <f>F8/D8*100</f>
        <v>135.13645964190559</v>
      </c>
      <c r="I8" s="104">
        <f t="shared" ref="I8:J8" si="1">I9+I10+I11</f>
        <v>30790</v>
      </c>
      <c r="J8" s="104">
        <f t="shared" si="1"/>
        <v>11817594</v>
      </c>
    </row>
    <row r="9" spans="1:10" ht="15" customHeight="1" x14ac:dyDescent="0.25">
      <c r="A9" s="9" t="s">
        <v>12</v>
      </c>
      <c r="B9" s="10" t="s">
        <v>13</v>
      </c>
      <c r="C9" s="45">
        <v>4561</v>
      </c>
      <c r="D9" s="49">
        <v>549560</v>
      </c>
      <c r="E9" s="45">
        <v>2818</v>
      </c>
      <c r="F9" s="45">
        <v>1265826</v>
      </c>
      <c r="G9" s="138">
        <f>E9/C9*100</f>
        <v>61.784696338522252</v>
      </c>
      <c r="H9" s="138">
        <f>F9/D9*100</f>
        <v>230.33444937768394</v>
      </c>
      <c r="I9" s="45">
        <v>29283</v>
      </c>
      <c r="J9" s="45">
        <v>10116501</v>
      </c>
    </row>
    <row r="10" spans="1:10" ht="15" customHeight="1" x14ac:dyDescent="0.25">
      <c r="A10" s="9" t="s">
        <v>14</v>
      </c>
      <c r="B10" s="10" t="s">
        <v>15</v>
      </c>
      <c r="C10" s="45">
        <v>606</v>
      </c>
      <c r="D10" s="49">
        <v>145847</v>
      </c>
      <c r="E10" s="45"/>
      <c r="F10" s="45"/>
      <c r="G10" s="138">
        <f t="shared" ref="G10:G29" si="2">E10/C10*100</f>
        <v>0</v>
      </c>
      <c r="H10" s="138">
        <f t="shared" ref="H10:H29" si="3">F10/D10*100</f>
        <v>0</v>
      </c>
      <c r="I10" s="45">
        <v>32</v>
      </c>
      <c r="J10" s="45">
        <v>301145</v>
      </c>
    </row>
    <row r="11" spans="1:10" ht="15" customHeight="1" x14ac:dyDescent="0.25">
      <c r="A11" s="9" t="s">
        <v>16</v>
      </c>
      <c r="B11" s="10" t="s">
        <v>17</v>
      </c>
      <c r="C11" s="45">
        <v>697</v>
      </c>
      <c r="D11" s="49">
        <v>318739</v>
      </c>
      <c r="E11" s="45">
        <v>77</v>
      </c>
      <c r="F11" s="45">
        <v>104655</v>
      </c>
      <c r="G11" s="138">
        <f t="shared" si="2"/>
        <v>11.047345767575322</v>
      </c>
      <c r="H11" s="138">
        <f t="shared" si="3"/>
        <v>32.834074273935727</v>
      </c>
      <c r="I11" s="45">
        <v>1475</v>
      </c>
      <c r="J11" s="45">
        <v>1399948</v>
      </c>
    </row>
    <row r="12" spans="1:10" ht="15" customHeight="1" x14ac:dyDescent="0.25">
      <c r="A12" s="9"/>
      <c r="B12" s="12" t="s">
        <v>18</v>
      </c>
      <c r="C12" s="45">
        <v>22</v>
      </c>
      <c r="D12" s="49">
        <v>2529</v>
      </c>
      <c r="E12" s="45"/>
      <c r="F12" s="45"/>
      <c r="G12" s="138">
        <f t="shared" ref="G12:H17" si="4">E12/C12*100</f>
        <v>0</v>
      </c>
      <c r="H12" s="138">
        <f t="shared" si="4"/>
        <v>0</v>
      </c>
      <c r="I12" s="45"/>
      <c r="J12" s="45"/>
    </row>
    <row r="13" spans="1:10" ht="15" customHeight="1" x14ac:dyDescent="0.25">
      <c r="A13" s="9"/>
      <c r="B13" s="12" t="s">
        <v>19</v>
      </c>
      <c r="C13" s="45">
        <v>873</v>
      </c>
      <c r="D13" s="49">
        <v>130884</v>
      </c>
      <c r="E13" s="45"/>
      <c r="F13" s="45"/>
      <c r="G13" s="138">
        <f t="shared" si="4"/>
        <v>0</v>
      </c>
      <c r="H13" s="138">
        <f t="shared" si="4"/>
        <v>0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10155</v>
      </c>
      <c r="D14" s="105">
        <f t="shared" ref="D14:F14" si="5">D15+D16+D17+D18</f>
        <v>7272865</v>
      </c>
      <c r="E14" s="104">
        <f t="shared" si="5"/>
        <v>1965</v>
      </c>
      <c r="F14" s="104">
        <f t="shared" si="5"/>
        <v>2071744</v>
      </c>
      <c r="G14" s="139">
        <f t="shared" si="4"/>
        <v>19.350073855243721</v>
      </c>
      <c r="H14" s="139">
        <f t="shared" si="4"/>
        <v>28.485940547500881</v>
      </c>
      <c r="I14" s="104">
        <f t="shared" ref="I14:J14" si="6">I15+I16+I17+I18</f>
        <v>37148</v>
      </c>
      <c r="J14" s="104">
        <f t="shared" si="6"/>
        <v>23028932</v>
      </c>
    </row>
    <row r="15" spans="1:10" ht="15" customHeight="1" x14ac:dyDescent="0.25">
      <c r="A15" s="9" t="s">
        <v>22</v>
      </c>
      <c r="B15" s="13" t="s">
        <v>23</v>
      </c>
      <c r="C15" s="45">
        <v>5715</v>
      </c>
      <c r="D15" s="49">
        <v>2670088</v>
      </c>
      <c r="E15" s="45">
        <v>1903</v>
      </c>
      <c r="F15" s="45">
        <v>1696888</v>
      </c>
      <c r="G15" s="138">
        <f t="shared" si="4"/>
        <v>33.29833770778653</v>
      </c>
      <c r="H15" s="138">
        <f t="shared" si="4"/>
        <v>63.551763087958143</v>
      </c>
      <c r="I15" s="45">
        <v>33297</v>
      </c>
      <c r="J15" s="45">
        <v>18920889</v>
      </c>
    </row>
    <row r="16" spans="1:10" ht="15" customHeight="1" x14ac:dyDescent="0.25">
      <c r="A16" s="9" t="s">
        <v>24</v>
      </c>
      <c r="B16" s="14" t="s">
        <v>25</v>
      </c>
      <c r="C16" s="46">
        <v>1922</v>
      </c>
      <c r="D16" s="78">
        <v>2112091</v>
      </c>
      <c r="E16" s="45">
        <v>54</v>
      </c>
      <c r="F16" s="45">
        <v>282119</v>
      </c>
      <c r="G16" s="138">
        <f t="shared" si="4"/>
        <v>2.8095733610822062</v>
      </c>
      <c r="H16" s="138">
        <f t="shared" si="4"/>
        <v>13.357331668001047</v>
      </c>
      <c r="I16" s="45">
        <v>3768</v>
      </c>
      <c r="J16" s="45">
        <v>3438971</v>
      </c>
    </row>
    <row r="17" spans="1:10" ht="15" customHeight="1" x14ac:dyDescent="0.25">
      <c r="A17" s="9" t="s">
        <v>26</v>
      </c>
      <c r="B17" s="14" t="s">
        <v>27</v>
      </c>
      <c r="C17" s="45">
        <v>780</v>
      </c>
      <c r="D17" s="49">
        <v>553341</v>
      </c>
      <c r="E17" s="45">
        <v>8</v>
      </c>
      <c r="F17" s="45">
        <v>92737</v>
      </c>
      <c r="G17" s="138">
        <f t="shared" si="4"/>
        <v>1.0256410256410255</v>
      </c>
      <c r="H17" s="138">
        <f t="shared" si="4"/>
        <v>16.759466585703933</v>
      </c>
      <c r="I17" s="45">
        <v>83</v>
      </c>
      <c r="J17" s="45">
        <v>669072</v>
      </c>
    </row>
    <row r="18" spans="1:10" ht="15" customHeight="1" x14ac:dyDescent="0.25">
      <c r="A18" s="9" t="s">
        <v>28</v>
      </c>
      <c r="B18" s="11" t="s">
        <v>29</v>
      </c>
      <c r="C18" s="45">
        <v>1738</v>
      </c>
      <c r="D18" s="49">
        <v>1937345</v>
      </c>
      <c r="E18" s="45"/>
      <c r="F18" s="45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>
        <v>48</v>
      </c>
      <c r="D19" s="49">
        <v>15040</v>
      </c>
      <c r="E19" s="45"/>
      <c r="F19" s="45"/>
      <c r="G19" s="138">
        <f t="shared" si="2"/>
        <v>0</v>
      </c>
      <c r="H19" s="138">
        <f t="shared" si="3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7">
        <v>148</v>
      </c>
      <c r="D20" s="66">
        <v>25479</v>
      </c>
      <c r="E20" s="47"/>
      <c r="F20" s="47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7">
        <v>550</v>
      </c>
      <c r="D21" s="66">
        <v>87899</v>
      </c>
      <c r="E21" s="47"/>
      <c r="F21" s="47"/>
      <c r="G21" s="138">
        <f t="shared" si="2"/>
        <v>0</v>
      </c>
      <c r="H21" s="138">
        <f t="shared" si="3"/>
        <v>0</v>
      </c>
      <c r="I21" s="44"/>
      <c r="J21" s="44"/>
    </row>
    <row r="22" spans="1:10" ht="15" customHeight="1" x14ac:dyDescent="0.25">
      <c r="A22" s="6" t="s">
        <v>35</v>
      </c>
      <c r="B22" s="7" t="s">
        <v>36</v>
      </c>
      <c r="C22" s="47">
        <v>640</v>
      </c>
      <c r="D22" s="66">
        <v>978611</v>
      </c>
      <c r="E22" s="47">
        <v>169</v>
      </c>
      <c r="F22" s="47">
        <v>1065531</v>
      </c>
      <c r="G22" s="138">
        <f t="shared" si="2"/>
        <v>26.406249999999996</v>
      </c>
      <c r="H22" s="138">
        <f t="shared" si="3"/>
        <v>108.8819765974427</v>
      </c>
      <c r="I22" s="44">
        <v>1168</v>
      </c>
      <c r="J22" s="44">
        <v>3518861</v>
      </c>
    </row>
    <row r="23" spans="1:10" ht="15" customHeight="1" x14ac:dyDescent="0.25">
      <c r="A23" s="6" t="s">
        <v>37</v>
      </c>
      <c r="B23" s="7" t="s">
        <v>38</v>
      </c>
      <c r="C23" s="47">
        <v>101</v>
      </c>
      <c r="D23" s="66">
        <v>19663</v>
      </c>
      <c r="E23" s="47"/>
      <c r="F23" s="47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7">
        <v>640</v>
      </c>
      <c r="D24" s="66">
        <v>142948</v>
      </c>
      <c r="E24" s="47"/>
      <c r="F24" s="47"/>
      <c r="G24" s="138">
        <f t="shared" si="2"/>
        <v>0</v>
      </c>
      <c r="H24" s="138">
        <f t="shared" si="3"/>
        <v>0</v>
      </c>
      <c r="I24" s="44"/>
      <c r="J24" s="44"/>
    </row>
    <row r="25" spans="1:10" ht="15" customHeight="1" x14ac:dyDescent="0.25">
      <c r="A25" s="6" t="s">
        <v>41</v>
      </c>
      <c r="B25" s="7" t="s">
        <v>42</v>
      </c>
      <c r="C25" s="47">
        <v>2331</v>
      </c>
      <c r="D25" s="66">
        <v>361482</v>
      </c>
      <c r="E25" s="47"/>
      <c r="F25" s="47"/>
      <c r="G25" s="138">
        <f t="shared" si="2"/>
        <v>0</v>
      </c>
      <c r="H25" s="138">
        <f t="shared" si="3"/>
        <v>0</v>
      </c>
      <c r="I25" s="44">
        <v>16</v>
      </c>
      <c r="J25" s="44">
        <v>76</v>
      </c>
    </row>
    <row r="26" spans="1:10" ht="15" customHeight="1" x14ac:dyDescent="0.25">
      <c r="A26" s="9"/>
      <c r="B26" s="12" t="s">
        <v>43</v>
      </c>
      <c r="C26" s="45">
        <v>188</v>
      </c>
      <c r="D26" s="49">
        <v>31200</v>
      </c>
      <c r="E26" s="45"/>
      <c r="F26" s="45"/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20429</v>
      </c>
      <c r="D27" s="118">
        <f t="shared" ref="D27:F27" si="7">D8+D14+D20+D21+D22+D23+D24+D25</f>
        <v>9903093</v>
      </c>
      <c r="E27" s="117">
        <f t="shared" si="7"/>
        <v>5029</v>
      </c>
      <c r="F27" s="117">
        <f t="shared" si="7"/>
        <v>4507756</v>
      </c>
      <c r="G27" s="139">
        <f t="shared" si="2"/>
        <v>24.616966077634736</v>
      </c>
      <c r="H27" s="139">
        <f t="shared" si="3"/>
        <v>45.518667753599814</v>
      </c>
      <c r="I27" s="117">
        <f t="shared" ref="I27:J27" si="8">I8+I14+I20+I21+I22+I23+I24+I25</f>
        <v>69122</v>
      </c>
      <c r="J27" s="117">
        <f t="shared" si="8"/>
        <v>38365463</v>
      </c>
    </row>
    <row r="28" spans="1:10" ht="15" customHeight="1" x14ac:dyDescent="0.25">
      <c r="A28" s="9">
        <v>3</v>
      </c>
      <c r="B28" s="16" t="s">
        <v>45</v>
      </c>
      <c r="C28" s="45">
        <v>3073</v>
      </c>
      <c r="D28" s="49">
        <v>1215521</v>
      </c>
      <c r="E28" s="45">
        <v>2285</v>
      </c>
      <c r="F28" s="45">
        <v>1066523</v>
      </c>
      <c r="G28" s="138">
        <f t="shared" si="2"/>
        <v>74.357305564594853</v>
      </c>
      <c r="H28" s="138">
        <f t="shared" si="3"/>
        <v>87.742046414664983</v>
      </c>
      <c r="I28" s="45">
        <v>30702</v>
      </c>
      <c r="J28" s="45">
        <v>11030858</v>
      </c>
    </row>
    <row r="29" spans="1:10" ht="15" customHeight="1" thickBot="1" x14ac:dyDescent="0.3">
      <c r="A29" s="17"/>
      <c r="B29" s="18" t="s">
        <v>46</v>
      </c>
      <c r="C29" s="39">
        <v>367</v>
      </c>
      <c r="D29" s="50">
        <v>47891</v>
      </c>
      <c r="E29" s="45"/>
      <c r="F29" s="45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9">E31/C31*100</f>
        <v>#DIV/0!</v>
      </c>
      <c r="H31" s="138" t="e">
        <f t="shared" ref="H31:H37" si="10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1</v>
      </c>
      <c r="D32" s="45">
        <v>346484</v>
      </c>
      <c r="E32" s="45"/>
      <c r="F32" s="45"/>
      <c r="G32" s="138">
        <f t="shared" si="9"/>
        <v>0</v>
      </c>
      <c r="H32" s="138">
        <f t="shared" si="10"/>
        <v>0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410</v>
      </c>
      <c r="D33" s="45">
        <v>1408304</v>
      </c>
      <c r="E33" s="45">
        <v>74</v>
      </c>
      <c r="F33" s="45">
        <v>233196</v>
      </c>
      <c r="G33" s="138">
        <f t="shared" si="9"/>
        <v>18.048780487804876</v>
      </c>
      <c r="H33" s="138">
        <f t="shared" si="10"/>
        <v>16.558640748020316</v>
      </c>
      <c r="I33" s="45">
        <v>459</v>
      </c>
      <c r="J33" s="45">
        <v>1290272</v>
      </c>
    </row>
    <row r="34" spans="1:10" ht="15" customHeight="1" x14ac:dyDescent="0.25">
      <c r="A34" s="20" t="s">
        <v>53</v>
      </c>
      <c r="B34" s="11" t="s">
        <v>54</v>
      </c>
      <c r="C34" s="45">
        <v>92</v>
      </c>
      <c r="D34" s="45">
        <v>291881</v>
      </c>
      <c r="E34" s="45"/>
      <c r="F34" s="45"/>
      <c r="G34" s="138">
        <f t="shared" si="9"/>
        <v>0</v>
      </c>
      <c r="H34" s="138">
        <f t="shared" si="10"/>
        <v>0</v>
      </c>
      <c r="I34" s="45">
        <v>534</v>
      </c>
      <c r="J34" s="45">
        <v>35624</v>
      </c>
    </row>
    <row r="35" spans="1:10" ht="15" customHeight="1" x14ac:dyDescent="0.25">
      <c r="A35" s="20" t="s">
        <v>55</v>
      </c>
      <c r="B35" s="11" t="s">
        <v>42</v>
      </c>
      <c r="C35" s="45">
        <v>5969</v>
      </c>
      <c r="D35" s="45">
        <v>6032938</v>
      </c>
      <c r="E35" s="45">
        <v>17810</v>
      </c>
      <c r="F35" s="45">
        <v>10321380</v>
      </c>
      <c r="G35" s="138">
        <f t="shared" si="9"/>
        <v>298.37493717540627</v>
      </c>
      <c r="H35" s="138">
        <f t="shared" si="10"/>
        <v>171.08380692790146</v>
      </c>
      <c r="I35" s="45">
        <v>66574</v>
      </c>
      <c r="J35" s="45">
        <v>20113641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6472</v>
      </c>
      <c r="D36" s="122">
        <f t="shared" ref="D36:F36" si="11">D31+D32+D33+D34+D35</f>
        <v>8079607</v>
      </c>
      <c r="E36" s="122">
        <f t="shared" si="11"/>
        <v>17884</v>
      </c>
      <c r="F36" s="122">
        <f t="shared" si="11"/>
        <v>10554576</v>
      </c>
      <c r="G36" s="137">
        <f t="shared" si="9"/>
        <v>276.32880098887512</v>
      </c>
      <c r="H36" s="137">
        <f t="shared" si="10"/>
        <v>130.63229436778298</v>
      </c>
      <c r="I36" s="122">
        <f t="shared" ref="I36:J36" si="12">I31+I32+I33+I34+I35</f>
        <v>67567</v>
      </c>
      <c r="J36" s="122">
        <f t="shared" si="12"/>
        <v>21439537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26901</v>
      </c>
      <c r="D37" s="124">
        <f t="shared" ref="D37:F37" si="13">D27+D36</f>
        <v>17982700</v>
      </c>
      <c r="E37" s="127">
        <f t="shared" si="13"/>
        <v>22913</v>
      </c>
      <c r="F37" s="127">
        <f t="shared" si="13"/>
        <v>15062332</v>
      </c>
      <c r="G37" s="141">
        <f t="shared" si="9"/>
        <v>85.17527229471024</v>
      </c>
      <c r="H37" s="141">
        <f t="shared" si="10"/>
        <v>83.760125009036472</v>
      </c>
      <c r="I37" s="127">
        <f t="shared" ref="I37:J37" si="14">I27+I36</f>
        <v>136689</v>
      </c>
      <c r="J37" s="127">
        <f t="shared" si="14"/>
        <v>59805000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109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13788</v>
      </c>
      <c r="D8" s="105">
        <f>D9+D10+D11</f>
        <v>1599491</v>
      </c>
      <c r="E8" s="105">
        <f t="shared" ref="E8:F8" si="0">E9+E10+E11</f>
        <v>6847</v>
      </c>
      <c r="F8" s="105">
        <f t="shared" si="0"/>
        <v>278185</v>
      </c>
      <c r="G8" s="139">
        <f t="shared" ref="G8:H10" si="1">E8/C8*100</f>
        <v>49.659123875834062</v>
      </c>
      <c r="H8" s="139">
        <f t="shared" si="1"/>
        <v>17.392095360336508</v>
      </c>
      <c r="I8" s="105">
        <f t="shared" ref="I8:J8" si="2">I9+I10+I11</f>
        <v>116610</v>
      </c>
      <c r="J8" s="105">
        <f t="shared" si="2"/>
        <v>5425279</v>
      </c>
    </row>
    <row r="9" spans="1:10" ht="15" customHeight="1" x14ac:dyDescent="0.25">
      <c r="A9" s="9" t="s">
        <v>12</v>
      </c>
      <c r="B9" s="10" t="s">
        <v>13</v>
      </c>
      <c r="C9" s="49">
        <v>11885</v>
      </c>
      <c r="D9" s="49">
        <v>1320870</v>
      </c>
      <c r="E9" s="49">
        <v>6847</v>
      </c>
      <c r="F9" s="49">
        <v>278185</v>
      </c>
      <c r="G9" s="138">
        <f t="shared" si="1"/>
        <v>57.610433319310047</v>
      </c>
      <c r="H9" s="138">
        <f t="shared" si="1"/>
        <v>21.060740269670745</v>
      </c>
      <c r="I9" s="49">
        <v>116610</v>
      </c>
      <c r="J9" s="49">
        <v>5425279</v>
      </c>
    </row>
    <row r="10" spans="1:10" ht="15" customHeight="1" x14ac:dyDescent="0.25">
      <c r="A10" s="9" t="s">
        <v>14</v>
      </c>
      <c r="B10" s="10" t="s">
        <v>15</v>
      </c>
      <c r="C10" s="49">
        <v>1213</v>
      </c>
      <c r="D10" s="49">
        <v>182108</v>
      </c>
      <c r="E10" s="49"/>
      <c r="F10" s="49"/>
      <c r="G10" s="138">
        <f t="shared" si="1"/>
        <v>0</v>
      </c>
      <c r="H10" s="138">
        <f t="shared" si="1"/>
        <v>0</v>
      </c>
      <c r="I10" s="49"/>
      <c r="J10" s="49"/>
    </row>
    <row r="11" spans="1:10" ht="15" customHeight="1" x14ac:dyDescent="0.25">
      <c r="A11" s="9" t="s">
        <v>16</v>
      </c>
      <c r="B11" s="10" t="s">
        <v>17</v>
      </c>
      <c r="C11" s="49">
        <v>690</v>
      </c>
      <c r="D11" s="49">
        <v>96513</v>
      </c>
      <c r="E11" s="49"/>
      <c r="F11" s="49"/>
      <c r="G11" s="138">
        <f t="shared" ref="G11:G29" si="3">E11/C11*100</f>
        <v>0</v>
      </c>
      <c r="H11" s="138">
        <f t="shared" ref="H11:H29" si="4">F11/D11*100</f>
        <v>0</v>
      </c>
      <c r="I11" s="49"/>
      <c r="J11" s="49"/>
    </row>
    <row r="12" spans="1:10" ht="15" customHeight="1" x14ac:dyDescent="0.25">
      <c r="A12" s="9"/>
      <c r="B12" s="12" t="s">
        <v>18</v>
      </c>
      <c r="C12" s="49">
        <v>41</v>
      </c>
      <c r="D12" s="49">
        <v>3774</v>
      </c>
      <c r="E12" s="49"/>
      <c r="F12" s="49"/>
      <c r="G12" s="138">
        <f t="shared" si="3"/>
        <v>0</v>
      </c>
      <c r="H12" s="138">
        <f t="shared" si="4"/>
        <v>0</v>
      </c>
      <c r="I12" s="49"/>
      <c r="J12" s="49"/>
    </row>
    <row r="13" spans="1:10" ht="15" customHeight="1" x14ac:dyDescent="0.25">
      <c r="A13" s="9"/>
      <c r="B13" s="12" t="s">
        <v>19</v>
      </c>
      <c r="C13" s="49">
        <v>1869</v>
      </c>
      <c r="D13" s="49">
        <v>246074</v>
      </c>
      <c r="E13" s="49"/>
      <c r="F13" s="49"/>
      <c r="G13" s="138">
        <f t="shared" si="3"/>
        <v>0</v>
      </c>
      <c r="H13" s="138">
        <f t="shared" si="4"/>
        <v>0</v>
      </c>
      <c r="I13" s="49"/>
      <c r="J13" s="49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7690</v>
      </c>
      <c r="D14" s="105">
        <f t="shared" ref="D14:F14" si="5">D15+D16+D17+D18</f>
        <v>4464806</v>
      </c>
      <c r="E14" s="105">
        <f t="shared" si="5"/>
        <v>0</v>
      </c>
      <c r="F14" s="105">
        <f t="shared" si="5"/>
        <v>0</v>
      </c>
      <c r="G14" s="139">
        <f t="shared" si="3"/>
        <v>0</v>
      </c>
      <c r="H14" s="139">
        <f t="shared" si="4"/>
        <v>0</v>
      </c>
      <c r="I14" s="105">
        <f t="shared" ref="I14:J14" si="6">I15+I16+I17+I18</f>
        <v>16763</v>
      </c>
      <c r="J14" s="105">
        <f t="shared" si="6"/>
        <v>6705122</v>
      </c>
    </row>
    <row r="15" spans="1:10" ht="15" customHeight="1" x14ac:dyDescent="0.25">
      <c r="A15" s="9" t="s">
        <v>22</v>
      </c>
      <c r="B15" s="13" t="s">
        <v>23</v>
      </c>
      <c r="C15" s="49">
        <v>4117</v>
      </c>
      <c r="D15" s="49">
        <v>1326317</v>
      </c>
      <c r="E15" s="49"/>
      <c r="F15" s="49"/>
      <c r="G15" s="138">
        <f t="shared" si="3"/>
        <v>0</v>
      </c>
      <c r="H15" s="138">
        <f t="shared" si="4"/>
        <v>0</v>
      </c>
      <c r="I15" s="49">
        <v>16132</v>
      </c>
      <c r="J15" s="49">
        <v>6303880</v>
      </c>
    </row>
    <row r="16" spans="1:10" ht="15" customHeight="1" x14ac:dyDescent="0.25">
      <c r="A16" s="9" t="s">
        <v>24</v>
      </c>
      <c r="B16" s="14" t="s">
        <v>25</v>
      </c>
      <c r="C16" s="49">
        <v>1508</v>
      </c>
      <c r="D16" s="49">
        <v>1640812</v>
      </c>
      <c r="E16" s="49"/>
      <c r="F16" s="49"/>
      <c r="G16" s="138">
        <f t="shared" si="3"/>
        <v>0</v>
      </c>
      <c r="H16" s="138">
        <f t="shared" si="4"/>
        <v>0</v>
      </c>
      <c r="I16" s="49">
        <v>605</v>
      </c>
      <c r="J16" s="49">
        <v>380350</v>
      </c>
    </row>
    <row r="17" spans="1:10" ht="15" customHeight="1" x14ac:dyDescent="0.25">
      <c r="A17" s="9" t="s">
        <v>26</v>
      </c>
      <c r="B17" s="14" t="s">
        <v>27</v>
      </c>
      <c r="C17" s="49">
        <v>739</v>
      </c>
      <c r="D17" s="49">
        <v>427728</v>
      </c>
      <c r="E17" s="49"/>
      <c r="F17" s="49"/>
      <c r="G17" s="138">
        <f t="shared" si="3"/>
        <v>0</v>
      </c>
      <c r="H17" s="138">
        <f t="shared" si="4"/>
        <v>0</v>
      </c>
      <c r="I17" s="49">
        <v>26</v>
      </c>
      <c r="J17" s="49">
        <v>20892</v>
      </c>
    </row>
    <row r="18" spans="1:10" ht="15" customHeight="1" x14ac:dyDescent="0.25">
      <c r="A18" s="9" t="s">
        <v>28</v>
      </c>
      <c r="B18" s="11" t="s">
        <v>29</v>
      </c>
      <c r="C18" s="49">
        <v>1326</v>
      </c>
      <c r="D18" s="49">
        <v>1069949</v>
      </c>
      <c r="E18" s="49"/>
      <c r="F18" s="49"/>
      <c r="G18" s="138">
        <f t="shared" si="3"/>
        <v>0</v>
      </c>
      <c r="H18" s="138">
        <f t="shared" si="4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>
        <v>69</v>
      </c>
      <c r="D19" s="49">
        <v>10820</v>
      </c>
      <c r="E19" s="49"/>
      <c r="F19" s="49"/>
      <c r="G19" s="138">
        <f t="shared" si="3"/>
        <v>0</v>
      </c>
      <c r="H19" s="138">
        <f t="shared" si="4"/>
        <v>0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165</v>
      </c>
      <c r="D20" s="48">
        <v>43020</v>
      </c>
      <c r="E20" s="48"/>
      <c r="F20" s="48"/>
      <c r="G20" s="138">
        <f t="shared" si="3"/>
        <v>0</v>
      </c>
      <c r="H20" s="138">
        <f t="shared" si="4"/>
        <v>0</v>
      </c>
      <c r="I20" s="48"/>
      <c r="J20" s="48"/>
    </row>
    <row r="21" spans="1:10" ht="15" customHeight="1" x14ac:dyDescent="0.25">
      <c r="A21" s="6" t="s">
        <v>33</v>
      </c>
      <c r="B21" s="7" t="s">
        <v>34</v>
      </c>
      <c r="C21" s="48">
        <v>1100</v>
      </c>
      <c r="D21" s="48">
        <v>226214</v>
      </c>
      <c r="E21" s="48"/>
      <c r="F21" s="48"/>
      <c r="G21" s="138">
        <f t="shared" si="3"/>
        <v>0</v>
      </c>
      <c r="H21" s="138">
        <f t="shared" si="4"/>
        <v>0</v>
      </c>
      <c r="I21" s="48"/>
      <c r="J21" s="48"/>
    </row>
    <row r="22" spans="1:10" ht="15" customHeight="1" x14ac:dyDescent="0.25">
      <c r="A22" s="6" t="s">
        <v>35</v>
      </c>
      <c r="B22" s="7" t="s">
        <v>36</v>
      </c>
      <c r="C22" s="48">
        <v>782</v>
      </c>
      <c r="D22" s="48">
        <v>1078219</v>
      </c>
      <c r="E22" s="48">
        <v>119</v>
      </c>
      <c r="F22" s="48">
        <v>32543</v>
      </c>
      <c r="G22" s="138">
        <f t="shared" si="3"/>
        <v>15.217391304347828</v>
      </c>
      <c r="H22" s="138">
        <f t="shared" si="4"/>
        <v>3.0182180058040156</v>
      </c>
      <c r="I22" s="48">
        <v>2125</v>
      </c>
      <c r="J22" s="48">
        <v>2377243</v>
      </c>
    </row>
    <row r="23" spans="1:10" ht="15" customHeight="1" x14ac:dyDescent="0.25">
      <c r="A23" s="6" t="s">
        <v>37</v>
      </c>
      <c r="B23" s="7" t="s">
        <v>38</v>
      </c>
      <c r="C23" s="48">
        <v>355</v>
      </c>
      <c r="D23" s="48">
        <v>99310</v>
      </c>
      <c r="E23" s="48"/>
      <c r="F23" s="48"/>
      <c r="G23" s="138">
        <f t="shared" si="3"/>
        <v>0</v>
      </c>
      <c r="H23" s="138">
        <f t="shared" si="4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779</v>
      </c>
      <c r="D24" s="48">
        <v>204727</v>
      </c>
      <c r="E24" s="48"/>
      <c r="F24" s="48"/>
      <c r="G24" s="138">
        <f t="shared" si="3"/>
        <v>0</v>
      </c>
      <c r="H24" s="138">
        <f t="shared" si="4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7047</v>
      </c>
      <c r="D25" s="48">
        <v>520000</v>
      </c>
      <c r="E25" s="48">
        <v>18660</v>
      </c>
      <c r="F25" s="48">
        <v>735607</v>
      </c>
      <c r="G25" s="138">
        <f t="shared" si="3"/>
        <v>264.79352916134525</v>
      </c>
      <c r="H25" s="138">
        <f t="shared" si="4"/>
        <v>141.46288461538461</v>
      </c>
      <c r="I25" s="48">
        <v>201426</v>
      </c>
      <c r="J25" s="48">
        <v>2659332</v>
      </c>
    </row>
    <row r="26" spans="1:10" ht="15" customHeight="1" x14ac:dyDescent="0.25">
      <c r="A26" s="9"/>
      <c r="B26" s="12" t="s">
        <v>43</v>
      </c>
      <c r="C26" s="49">
        <v>605</v>
      </c>
      <c r="D26" s="49">
        <v>34050</v>
      </c>
      <c r="E26" s="49"/>
      <c r="F26" s="49"/>
      <c r="G26" s="138">
        <f t="shared" si="3"/>
        <v>0</v>
      </c>
      <c r="H26" s="138">
        <f t="shared" si="4"/>
        <v>0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31706</v>
      </c>
      <c r="D27" s="118">
        <f t="shared" ref="D27:F27" si="7">D8+D14+D20+D21+D22+D23+D24+D25</f>
        <v>8235787</v>
      </c>
      <c r="E27" s="118">
        <f>E8+E14+E20+E21+E22+E23+E24+E25</f>
        <v>25626</v>
      </c>
      <c r="F27" s="118">
        <f t="shared" si="7"/>
        <v>1046335</v>
      </c>
      <c r="G27" s="139">
        <f t="shared" si="3"/>
        <v>80.823818835551634</v>
      </c>
      <c r="H27" s="139">
        <f t="shared" si="4"/>
        <v>12.704736050118829</v>
      </c>
      <c r="I27" s="118">
        <f>I8+I14+I20+I21+I22+I23+I24+I25</f>
        <v>336924</v>
      </c>
      <c r="J27" s="118">
        <f t="shared" ref="J27" si="8">J8+J14+J20+J21+J22+J23+J24+J25</f>
        <v>17166976</v>
      </c>
    </row>
    <row r="28" spans="1:10" ht="15" customHeight="1" x14ac:dyDescent="0.25">
      <c r="A28" s="9">
        <v>3</v>
      </c>
      <c r="B28" s="16" t="s">
        <v>45</v>
      </c>
      <c r="C28" s="49">
        <v>6294</v>
      </c>
      <c r="D28" s="49">
        <v>995491</v>
      </c>
      <c r="E28" s="49">
        <v>25503</v>
      </c>
      <c r="F28" s="49">
        <v>1013443</v>
      </c>
      <c r="G28" s="138">
        <f t="shared" si="3"/>
        <v>405.19542421353674</v>
      </c>
      <c r="H28" s="138">
        <f t="shared" si="4"/>
        <v>101.80333122047311</v>
      </c>
      <c r="I28" s="49">
        <v>299406</v>
      </c>
      <c r="J28" s="49">
        <v>3776940</v>
      </c>
    </row>
    <row r="29" spans="1:10" ht="15" customHeight="1" thickBot="1" x14ac:dyDescent="0.3">
      <c r="A29" s="17"/>
      <c r="B29" s="18" t="s">
        <v>46</v>
      </c>
      <c r="C29" s="50">
        <v>323</v>
      </c>
      <c r="D29" s="50">
        <v>31872</v>
      </c>
      <c r="E29" s="50"/>
      <c r="F29" s="50"/>
      <c r="G29" s="138">
        <f t="shared" si="3"/>
        <v>0</v>
      </c>
      <c r="H29" s="138">
        <f t="shared" si="4"/>
        <v>0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9">E31/C31*100</f>
        <v>#DIV/0!</v>
      </c>
      <c r="H31" s="138" t="e">
        <f t="shared" ref="H31:H37" si="10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/>
      <c r="D32" s="45"/>
      <c r="E32" s="45"/>
      <c r="F32" s="45"/>
      <c r="G32" s="138" t="e">
        <f t="shared" si="9"/>
        <v>#DIV/0!</v>
      </c>
      <c r="H32" s="138" t="e">
        <f t="shared" si="10"/>
        <v>#DIV/0!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372</v>
      </c>
      <c r="D33" s="45">
        <v>481319</v>
      </c>
      <c r="E33" s="45">
        <v>18</v>
      </c>
      <c r="F33" s="45">
        <v>6242</v>
      </c>
      <c r="G33" s="138">
        <f t="shared" si="9"/>
        <v>4.838709677419355</v>
      </c>
      <c r="H33" s="138">
        <f t="shared" si="10"/>
        <v>1.2968530226315604</v>
      </c>
      <c r="I33" s="45">
        <v>859</v>
      </c>
      <c r="J33" s="45">
        <v>768356</v>
      </c>
    </row>
    <row r="34" spans="1:10" ht="15" customHeight="1" x14ac:dyDescent="0.25">
      <c r="A34" s="20" t="s">
        <v>53</v>
      </c>
      <c r="B34" s="11" t="s">
        <v>54</v>
      </c>
      <c r="C34" s="45">
        <v>251</v>
      </c>
      <c r="D34" s="45">
        <v>81075</v>
      </c>
      <c r="E34" s="45"/>
      <c r="F34" s="45"/>
      <c r="G34" s="138">
        <f t="shared" si="9"/>
        <v>0</v>
      </c>
      <c r="H34" s="138">
        <f t="shared" si="10"/>
        <v>0</v>
      </c>
      <c r="I34" s="45"/>
      <c r="J34" s="45"/>
    </row>
    <row r="35" spans="1:10" ht="15" customHeight="1" x14ac:dyDescent="0.25">
      <c r="A35" s="20" t="s">
        <v>55</v>
      </c>
      <c r="B35" s="11" t="s">
        <v>42</v>
      </c>
      <c r="C35" s="45">
        <v>3673</v>
      </c>
      <c r="D35" s="45">
        <v>1399473</v>
      </c>
      <c r="E35" s="45">
        <v>5662</v>
      </c>
      <c r="F35" s="45">
        <v>2992945</v>
      </c>
      <c r="G35" s="138">
        <f t="shared" si="9"/>
        <v>154.15191941192487</v>
      </c>
      <c r="H35" s="138">
        <f t="shared" si="10"/>
        <v>213.86228959043871</v>
      </c>
      <c r="I35" s="45">
        <v>27596</v>
      </c>
      <c r="J35" s="45">
        <v>11544830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4296</v>
      </c>
      <c r="D36" s="122">
        <f t="shared" ref="D36:F36" si="11">D31+D32+D33+D34+D35</f>
        <v>1961867</v>
      </c>
      <c r="E36" s="122">
        <f>E31+E32+E33+E34+E35</f>
        <v>5680</v>
      </c>
      <c r="F36" s="122">
        <f t="shared" si="11"/>
        <v>2999187</v>
      </c>
      <c r="G36" s="137">
        <f t="shared" si="9"/>
        <v>132.21601489757916</v>
      </c>
      <c r="H36" s="137">
        <f t="shared" si="10"/>
        <v>152.87412449467777</v>
      </c>
      <c r="I36" s="122">
        <f>I31+I32+I33+I34+I35</f>
        <v>28455</v>
      </c>
      <c r="J36" s="122">
        <f t="shared" ref="J36" si="12">J31+J32+J33+J34+J35</f>
        <v>12313186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36002</v>
      </c>
      <c r="D37" s="124">
        <f t="shared" ref="D37:F37" si="13">D27+D36</f>
        <v>10197654</v>
      </c>
      <c r="E37" s="127">
        <f t="shared" si="13"/>
        <v>31306</v>
      </c>
      <c r="F37" s="127">
        <f t="shared" si="13"/>
        <v>4045522</v>
      </c>
      <c r="G37" s="141">
        <f t="shared" si="9"/>
        <v>86.956280206655194</v>
      </c>
      <c r="H37" s="141">
        <f t="shared" si="10"/>
        <v>39.671104746248496</v>
      </c>
      <c r="I37" s="127">
        <f t="shared" ref="I37:J37" si="14">I27+I36</f>
        <v>365379</v>
      </c>
      <c r="J37" s="127">
        <f t="shared" si="14"/>
        <v>29480162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112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16762</v>
      </c>
      <c r="D8" s="105">
        <f t="shared" ref="D8:F8" si="0">D9+D10+D11</f>
        <v>1555182</v>
      </c>
      <c r="E8" s="105">
        <f t="shared" si="0"/>
        <v>43935</v>
      </c>
      <c r="F8" s="105">
        <f t="shared" si="0"/>
        <v>1562496</v>
      </c>
      <c r="G8" s="139">
        <f>E8/C8*100</f>
        <v>262.11072664359858</v>
      </c>
      <c r="H8" s="139">
        <f>F8/D8*100</f>
        <v>100.47029865314798</v>
      </c>
      <c r="I8" s="105">
        <f t="shared" ref="I8:J8" si="1">I9+I10+I11</f>
        <v>210983</v>
      </c>
      <c r="J8" s="105">
        <f t="shared" si="1"/>
        <v>4248229</v>
      </c>
    </row>
    <row r="9" spans="1:10" ht="15" customHeight="1" x14ac:dyDescent="0.25">
      <c r="A9" s="9" t="s">
        <v>12</v>
      </c>
      <c r="B9" s="10" t="s">
        <v>13</v>
      </c>
      <c r="C9" s="49">
        <v>12109</v>
      </c>
      <c r="D9" s="49">
        <v>1104415</v>
      </c>
      <c r="E9" s="49">
        <v>43935</v>
      </c>
      <c r="F9" s="49">
        <v>1562496</v>
      </c>
      <c r="G9" s="138">
        <f>E9/C9*100</f>
        <v>362.82930052027416</v>
      </c>
      <c r="H9" s="138">
        <f>F9/D9*100</f>
        <v>141.47725266317462</v>
      </c>
      <c r="I9" s="49">
        <v>210983</v>
      </c>
      <c r="J9" s="49">
        <v>4248229</v>
      </c>
    </row>
    <row r="10" spans="1:10" ht="15" customHeight="1" x14ac:dyDescent="0.25">
      <c r="A10" s="9" t="s">
        <v>14</v>
      </c>
      <c r="B10" s="10" t="s">
        <v>15</v>
      </c>
      <c r="C10" s="49">
        <v>2467</v>
      </c>
      <c r="D10" s="49">
        <v>242016</v>
      </c>
      <c r="E10" s="49"/>
      <c r="F10" s="49"/>
      <c r="G10" s="138">
        <f t="shared" ref="G10:G29" si="2">E10/C10*100</f>
        <v>0</v>
      </c>
      <c r="H10" s="138">
        <f t="shared" ref="H10:H29" si="3">F10/D10*100</f>
        <v>0</v>
      </c>
      <c r="I10" s="49"/>
      <c r="J10" s="49"/>
    </row>
    <row r="11" spans="1:10" ht="15" customHeight="1" x14ac:dyDescent="0.25">
      <c r="A11" s="9" t="s">
        <v>16</v>
      </c>
      <c r="B11" s="10" t="s">
        <v>17</v>
      </c>
      <c r="C11" s="49">
        <v>2186</v>
      </c>
      <c r="D11" s="49">
        <v>208751</v>
      </c>
      <c r="E11" s="49"/>
      <c r="F11" s="49"/>
      <c r="G11" s="138">
        <f t="shared" si="2"/>
        <v>0</v>
      </c>
      <c r="H11" s="138">
        <f t="shared" si="3"/>
        <v>0</v>
      </c>
      <c r="I11" s="49"/>
      <c r="J11" s="49"/>
    </row>
    <row r="12" spans="1:10" ht="15" customHeight="1" x14ac:dyDescent="0.25">
      <c r="A12" s="9"/>
      <c r="B12" s="12" t="s">
        <v>18</v>
      </c>
      <c r="C12" s="49">
        <v>110</v>
      </c>
      <c r="D12" s="49">
        <v>9444</v>
      </c>
      <c r="E12" s="49"/>
      <c r="F12" s="49"/>
      <c r="G12" s="138">
        <f t="shared" si="2"/>
        <v>0</v>
      </c>
      <c r="H12" s="138">
        <f t="shared" si="3"/>
        <v>0</v>
      </c>
      <c r="I12" s="49"/>
      <c r="J12" s="49"/>
    </row>
    <row r="13" spans="1:10" ht="15" customHeight="1" x14ac:dyDescent="0.25">
      <c r="A13" s="9"/>
      <c r="B13" s="12" t="s">
        <v>19</v>
      </c>
      <c r="C13" s="49">
        <v>5302</v>
      </c>
      <c r="D13" s="49">
        <v>485005</v>
      </c>
      <c r="E13" s="49"/>
      <c r="F13" s="49"/>
      <c r="G13" s="138">
        <f t="shared" si="2"/>
        <v>0</v>
      </c>
      <c r="H13" s="138">
        <f t="shared" si="3"/>
        <v>0</v>
      </c>
      <c r="I13" s="49"/>
      <c r="J13" s="49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17847</v>
      </c>
      <c r="D14" s="105">
        <f t="shared" ref="D14:F14" si="4">D15+D16+D17+D18</f>
        <v>2419223</v>
      </c>
      <c r="E14" s="105">
        <f t="shared" si="4"/>
        <v>19002</v>
      </c>
      <c r="F14" s="105">
        <f t="shared" si="4"/>
        <v>781177</v>
      </c>
      <c r="G14" s="139">
        <f t="shared" si="2"/>
        <v>106.47167591191797</v>
      </c>
      <c r="H14" s="139">
        <f t="shared" si="3"/>
        <v>32.290408945351459</v>
      </c>
      <c r="I14" s="105">
        <f t="shared" ref="I14:J14" si="5">I15+I16+I17+I18</f>
        <v>147090</v>
      </c>
      <c r="J14" s="105">
        <f t="shared" si="5"/>
        <v>4000801</v>
      </c>
    </row>
    <row r="15" spans="1:10" ht="15" customHeight="1" x14ac:dyDescent="0.25">
      <c r="A15" s="9" t="s">
        <v>22</v>
      </c>
      <c r="B15" s="13" t="s">
        <v>23</v>
      </c>
      <c r="C15" s="49">
        <v>10992</v>
      </c>
      <c r="D15" s="49">
        <v>814572</v>
      </c>
      <c r="E15" s="49">
        <v>19002</v>
      </c>
      <c r="F15" s="49">
        <v>781177</v>
      </c>
      <c r="G15" s="138">
        <f t="shared" si="2"/>
        <v>172.87117903930132</v>
      </c>
      <c r="H15" s="138">
        <f t="shared" si="3"/>
        <v>95.900301016975789</v>
      </c>
      <c r="I15" s="49">
        <v>147090</v>
      </c>
      <c r="J15" s="49">
        <v>4000801</v>
      </c>
    </row>
    <row r="16" spans="1:10" ht="15" customHeight="1" x14ac:dyDescent="0.25">
      <c r="A16" s="9" t="s">
        <v>24</v>
      </c>
      <c r="B16" s="14" t="s">
        <v>25</v>
      </c>
      <c r="C16" s="49">
        <v>3230</v>
      </c>
      <c r="D16" s="49">
        <v>1065358</v>
      </c>
      <c r="E16" s="49"/>
      <c r="F16" s="49"/>
      <c r="G16" s="138">
        <f t="shared" si="2"/>
        <v>0</v>
      </c>
      <c r="H16" s="138">
        <f t="shared" si="3"/>
        <v>0</v>
      </c>
      <c r="I16" s="49"/>
      <c r="J16" s="49"/>
    </row>
    <row r="17" spans="1:10" ht="15" customHeight="1" x14ac:dyDescent="0.25">
      <c r="A17" s="9" t="s">
        <v>26</v>
      </c>
      <c r="B17" s="14" t="s">
        <v>27</v>
      </c>
      <c r="C17" s="49">
        <v>1219</v>
      </c>
      <c r="D17" s="49">
        <v>135508</v>
      </c>
      <c r="E17" s="49"/>
      <c r="F17" s="49"/>
      <c r="G17" s="138">
        <f t="shared" si="2"/>
        <v>0</v>
      </c>
      <c r="H17" s="138">
        <f t="shared" si="3"/>
        <v>0</v>
      </c>
      <c r="I17" s="49"/>
      <c r="J17" s="49"/>
    </row>
    <row r="18" spans="1:10" ht="15" customHeight="1" x14ac:dyDescent="0.25">
      <c r="A18" s="9" t="s">
        <v>28</v>
      </c>
      <c r="B18" s="11" t="s">
        <v>29</v>
      </c>
      <c r="C18" s="49">
        <v>2406</v>
      </c>
      <c r="D18" s="49">
        <v>403785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>
        <v>235</v>
      </c>
      <c r="D19" s="49">
        <v>23501</v>
      </c>
      <c r="E19" s="49"/>
      <c r="F19" s="49"/>
      <c r="G19" s="138">
        <f t="shared" si="2"/>
        <v>0</v>
      </c>
      <c r="H19" s="138">
        <f t="shared" si="3"/>
        <v>0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12</v>
      </c>
      <c r="D20" s="48">
        <v>1260</v>
      </c>
      <c r="E20" s="48"/>
      <c r="F20" s="48"/>
      <c r="G20" s="138">
        <f t="shared" si="2"/>
        <v>0</v>
      </c>
      <c r="H20" s="138">
        <f t="shared" si="3"/>
        <v>0</v>
      </c>
      <c r="I20" s="48"/>
      <c r="J20" s="48"/>
    </row>
    <row r="21" spans="1:10" ht="15" customHeight="1" x14ac:dyDescent="0.25">
      <c r="A21" s="6" t="s">
        <v>33</v>
      </c>
      <c r="B21" s="7" t="s">
        <v>34</v>
      </c>
      <c r="C21" s="48">
        <v>177</v>
      </c>
      <c r="D21" s="48">
        <v>18006</v>
      </c>
      <c r="E21" s="48"/>
      <c r="F21" s="48"/>
      <c r="G21" s="138">
        <f t="shared" si="2"/>
        <v>0</v>
      </c>
      <c r="H21" s="138">
        <f t="shared" si="3"/>
        <v>0</v>
      </c>
      <c r="I21" s="48">
        <v>1471</v>
      </c>
      <c r="J21" s="48">
        <v>29068</v>
      </c>
    </row>
    <row r="22" spans="1:10" ht="15" customHeight="1" x14ac:dyDescent="0.25">
      <c r="A22" s="6" t="s">
        <v>35</v>
      </c>
      <c r="B22" s="7" t="s">
        <v>36</v>
      </c>
      <c r="C22" s="48">
        <v>164</v>
      </c>
      <c r="D22" s="48">
        <v>99251</v>
      </c>
      <c r="E22" s="48">
        <v>29</v>
      </c>
      <c r="F22" s="48">
        <v>37655</v>
      </c>
      <c r="G22" s="138">
        <f t="shared" si="2"/>
        <v>17.682926829268293</v>
      </c>
      <c r="H22" s="138">
        <f t="shared" si="3"/>
        <v>37.939164340913436</v>
      </c>
      <c r="I22" s="48">
        <v>1783</v>
      </c>
      <c r="J22" s="48">
        <v>155583</v>
      </c>
    </row>
    <row r="23" spans="1:10" ht="15" customHeight="1" x14ac:dyDescent="0.25">
      <c r="A23" s="6" t="s">
        <v>37</v>
      </c>
      <c r="B23" s="7" t="s">
        <v>38</v>
      </c>
      <c r="C23" s="48">
        <v>38</v>
      </c>
      <c r="D23" s="48">
        <v>14169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57</v>
      </c>
      <c r="D24" s="48">
        <v>25308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8655</v>
      </c>
      <c r="D25" s="48">
        <v>981029</v>
      </c>
      <c r="E25" s="48">
        <v>4671</v>
      </c>
      <c r="F25" s="48">
        <v>73728</v>
      </c>
      <c r="G25" s="138">
        <f t="shared" si="2"/>
        <v>53.968804159445405</v>
      </c>
      <c r="H25" s="138">
        <f t="shared" si="3"/>
        <v>7.5153741632510362</v>
      </c>
      <c r="I25" s="48">
        <v>56170</v>
      </c>
      <c r="J25" s="48">
        <v>660369</v>
      </c>
    </row>
    <row r="26" spans="1:10" ht="15" customHeight="1" x14ac:dyDescent="0.25">
      <c r="A26" s="9"/>
      <c r="B26" s="12" t="s">
        <v>43</v>
      </c>
      <c r="C26" s="49">
        <v>850</v>
      </c>
      <c r="D26" s="49">
        <v>97500</v>
      </c>
      <c r="E26" s="49"/>
      <c r="F26" s="49"/>
      <c r="G26" s="138">
        <f t="shared" si="2"/>
        <v>0</v>
      </c>
      <c r="H26" s="138">
        <f t="shared" si="3"/>
        <v>0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43712</v>
      </c>
      <c r="D27" s="118">
        <f t="shared" ref="D27:F27" si="6">D8+D14+D20+D21+D22+D23+D24+D25</f>
        <v>5113428</v>
      </c>
      <c r="E27" s="118">
        <f t="shared" si="6"/>
        <v>67637</v>
      </c>
      <c r="F27" s="118">
        <f t="shared" si="6"/>
        <v>2455056</v>
      </c>
      <c r="G27" s="139">
        <f t="shared" si="2"/>
        <v>154.7332540263543</v>
      </c>
      <c r="H27" s="139">
        <f t="shared" si="3"/>
        <v>48.01194032652851</v>
      </c>
      <c r="I27" s="118">
        <f t="shared" ref="I27:J27" si="7">I8+I14+I20+I21+I22+I23+I24+I25</f>
        <v>417497</v>
      </c>
      <c r="J27" s="118">
        <f t="shared" si="7"/>
        <v>9094050</v>
      </c>
    </row>
    <row r="28" spans="1:10" ht="15" customHeight="1" x14ac:dyDescent="0.25">
      <c r="A28" s="9">
        <v>3</v>
      </c>
      <c r="B28" s="16" t="s">
        <v>45</v>
      </c>
      <c r="C28" s="49">
        <v>9287</v>
      </c>
      <c r="D28" s="49">
        <v>557026</v>
      </c>
      <c r="E28" s="49">
        <v>67262</v>
      </c>
      <c r="F28" s="49">
        <v>2320630</v>
      </c>
      <c r="G28" s="138">
        <f t="shared" si="2"/>
        <v>724.25971788521588</v>
      </c>
      <c r="H28" s="138">
        <f t="shared" si="3"/>
        <v>416.61071476017275</v>
      </c>
      <c r="I28" s="49">
        <v>416500</v>
      </c>
      <c r="J28" s="49">
        <v>8767560</v>
      </c>
    </row>
    <row r="29" spans="1:10" ht="15" customHeight="1" thickBot="1" x14ac:dyDescent="0.3">
      <c r="A29" s="17"/>
      <c r="B29" s="18" t="s">
        <v>46</v>
      </c>
      <c r="C29" s="50">
        <v>380</v>
      </c>
      <c r="D29" s="50">
        <v>34341</v>
      </c>
      <c r="E29" s="50"/>
      <c r="F29" s="50"/>
      <c r="G29" s="138">
        <f t="shared" si="2"/>
        <v>0</v>
      </c>
      <c r="H29" s="138">
        <f t="shared" si="3"/>
        <v>0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9"/>
      <c r="D31" s="49"/>
      <c r="E31" s="49"/>
      <c r="F31" s="49"/>
      <c r="G31" s="138" t="e">
        <f t="shared" ref="G31:G37" si="8">E31/C31*100</f>
        <v>#DIV/0!</v>
      </c>
      <c r="H31" s="138" t="e">
        <f t="shared" ref="H31:H37" si="9">F31/D31*100</f>
        <v>#DIV/0!</v>
      </c>
      <c r="I31" s="49"/>
      <c r="J31" s="49"/>
    </row>
    <row r="32" spans="1:10" ht="15" customHeight="1" x14ac:dyDescent="0.25">
      <c r="A32" s="20" t="s">
        <v>50</v>
      </c>
      <c r="B32" s="11" t="s">
        <v>34</v>
      </c>
      <c r="C32" s="49"/>
      <c r="D32" s="49"/>
      <c r="E32" s="49"/>
      <c r="F32" s="49"/>
      <c r="G32" s="138" t="e">
        <f t="shared" si="8"/>
        <v>#DIV/0!</v>
      </c>
      <c r="H32" s="138" t="e">
        <f t="shared" si="9"/>
        <v>#DIV/0!</v>
      </c>
      <c r="I32" s="49"/>
      <c r="J32" s="49"/>
    </row>
    <row r="33" spans="1:10" ht="15" customHeight="1" x14ac:dyDescent="0.25">
      <c r="A33" s="20" t="s">
        <v>51</v>
      </c>
      <c r="B33" s="11" t="s">
        <v>52</v>
      </c>
      <c r="C33" s="49">
        <v>7</v>
      </c>
      <c r="D33" s="49">
        <v>4120</v>
      </c>
      <c r="E33" s="49"/>
      <c r="F33" s="49"/>
      <c r="G33" s="138">
        <f t="shared" si="8"/>
        <v>0</v>
      </c>
      <c r="H33" s="138">
        <f t="shared" si="9"/>
        <v>0</v>
      </c>
      <c r="I33" s="49"/>
      <c r="J33" s="49"/>
    </row>
    <row r="34" spans="1:10" ht="15" customHeight="1" x14ac:dyDescent="0.25">
      <c r="A34" s="20" t="s">
        <v>53</v>
      </c>
      <c r="B34" s="11" t="s">
        <v>54</v>
      </c>
      <c r="C34" s="49">
        <v>4</v>
      </c>
      <c r="D34" s="49">
        <v>2000</v>
      </c>
      <c r="E34" s="49"/>
      <c r="F34" s="49"/>
      <c r="G34" s="138">
        <f t="shared" si="8"/>
        <v>0</v>
      </c>
      <c r="H34" s="138">
        <f t="shared" si="9"/>
        <v>0</v>
      </c>
      <c r="I34" s="49"/>
      <c r="J34" s="49"/>
    </row>
    <row r="35" spans="1:10" ht="15" customHeight="1" x14ac:dyDescent="0.25">
      <c r="A35" s="20" t="s">
        <v>55</v>
      </c>
      <c r="B35" s="11" t="s">
        <v>42</v>
      </c>
      <c r="C35" s="49">
        <v>1415</v>
      </c>
      <c r="D35" s="49">
        <v>793626</v>
      </c>
      <c r="E35" s="49">
        <v>966</v>
      </c>
      <c r="F35" s="49">
        <v>100470</v>
      </c>
      <c r="G35" s="138">
        <f t="shared" si="8"/>
        <v>68.268551236749119</v>
      </c>
      <c r="H35" s="138">
        <f t="shared" si="9"/>
        <v>12.659615486387796</v>
      </c>
      <c r="I35" s="49">
        <v>2165</v>
      </c>
      <c r="J35" s="49">
        <v>842702</v>
      </c>
    </row>
    <row r="36" spans="1:10" ht="15" customHeight="1" thickBot="1" x14ac:dyDescent="0.3">
      <c r="A36" s="21">
        <v>5</v>
      </c>
      <c r="B36" s="22" t="s">
        <v>56</v>
      </c>
      <c r="C36" s="77">
        <f>C31+C32+C33+C34+C35</f>
        <v>1426</v>
      </c>
      <c r="D36" s="77">
        <f t="shared" ref="D36:F36" si="10">D31+D32+D33+D34+D35</f>
        <v>799746</v>
      </c>
      <c r="E36" s="77">
        <f t="shared" si="10"/>
        <v>966</v>
      </c>
      <c r="F36" s="77">
        <f t="shared" si="10"/>
        <v>100470</v>
      </c>
      <c r="G36" s="137">
        <f t="shared" si="8"/>
        <v>67.741935483870961</v>
      </c>
      <c r="H36" s="137">
        <f t="shared" si="9"/>
        <v>12.562738669527576</v>
      </c>
      <c r="I36" s="77">
        <f t="shared" ref="I36:J36" si="11">I31+I32+I33+I34+I35</f>
        <v>2165</v>
      </c>
      <c r="J36" s="77">
        <f t="shared" si="11"/>
        <v>842702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45138</v>
      </c>
      <c r="D37" s="124">
        <f t="shared" ref="D37:F37" si="12">D27+D36</f>
        <v>5913174</v>
      </c>
      <c r="E37" s="124">
        <f t="shared" si="12"/>
        <v>68603</v>
      </c>
      <c r="F37" s="124">
        <f t="shared" si="12"/>
        <v>2555526</v>
      </c>
      <c r="G37" s="141">
        <f t="shared" si="8"/>
        <v>151.9850237050822</v>
      </c>
      <c r="H37" s="141">
        <f t="shared" si="9"/>
        <v>43.217500448997441</v>
      </c>
      <c r="I37" s="124">
        <f t="shared" ref="I37:J37" si="13">I27+I36</f>
        <v>419662</v>
      </c>
      <c r="J37" s="124">
        <f t="shared" si="13"/>
        <v>9936752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8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111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9495</v>
      </c>
      <c r="D8" s="104">
        <f t="shared" ref="D8:F8" si="0">D9+D10+D11</f>
        <v>456269</v>
      </c>
      <c r="E8" s="104">
        <f t="shared" si="0"/>
        <v>18611</v>
      </c>
      <c r="F8" s="104">
        <f t="shared" si="0"/>
        <v>616641</v>
      </c>
      <c r="G8" s="139">
        <f>E8/C8*100</f>
        <v>196.00842548709846</v>
      </c>
      <c r="H8" s="139">
        <f>F8/D8*100</f>
        <v>135.14856367625239</v>
      </c>
      <c r="I8" s="104">
        <f t="shared" ref="I8:J8" si="1">I9+I10+I11</f>
        <v>148202</v>
      </c>
      <c r="J8" s="104">
        <f t="shared" si="1"/>
        <v>3617537</v>
      </c>
    </row>
    <row r="9" spans="1:10" ht="15" customHeight="1" x14ac:dyDescent="0.25">
      <c r="A9" s="9" t="s">
        <v>12</v>
      </c>
      <c r="B9" s="10" t="s">
        <v>13</v>
      </c>
      <c r="C9" s="45">
        <v>6661</v>
      </c>
      <c r="D9" s="45">
        <v>339168</v>
      </c>
      <c r="E9" s="45">
        <v>18611</v>
      </c>
      <c r="F9" s="45">
        <v>616641</v>
      </c>
      <c r="G9" s="138">
        <f>E9/C9*100</f>
        <v>279.40249211830059</v>
      </c>
      <c r="H9" s="138">
        <f>F9/D9*100</f>
        <v>181.80989951882253</v>
      </c>
      <c r="I9" s="45">
        <v>148202</v>
      </c>
      <c r="J9" s="45">
        <v>3617537</v>
      </c>
    </row>
    <row r="10" spans="1:10" ht="15" customHeight="1" x14ac:dyDescent="0.25">
      <c r="A10" s="9" t="s">
        <v>14</v>
      </c>
      <c r="B10" s="10" t="s">
        <v>15</v>
      </c>
      <c r="C10" s="45">
        <v>1872</v>
      </c>
      <c r="D10" s="45">
        <v>79186</v>
      </c>
      <c r="E10" s="45"/>
      <c r="F10" s="45"/>
      <c r="G10" s="138">
        <f t="shared" ref="G10:G29" si="2">E10/C10*100</f>
        <v>0</v>
      </c>
      <c r="H10" s="138">
        <f t="shared" ref="H10:H29" si="3">F10/D10*100</f>
        <v>0</v>
      </c>
      <c r="I10" s="45"/>
      <c r="J10" s="45"/>
    </row>
    <row r="11" spans="1:10" ht="15" customHeight="1" x14ac:dyDescent="0.25">
      <c r="A11" s="9" t="s">
        <v>16</v>
      </c>
      <c r="B11" s="10" t="s">
        <v>17</v>
      </c>
      <c r="C11" s="45">
        <v>962</v>
      </c>
      <c r="D11" s="45">
        <v>37915</v>
      </c>
      <c r="E11" s="45"/>
      <c r="F11" s="45"/>
      <c r="G11" s="138">
        <f t="shared" si="2"/>
        <v>0</v>
      </c>
      <c r="H11" s="138">
        <f t="shared" si="3"/>
        <v>0</v>
      </c>
      <c r="I11" s="45"/>
      <c r="J11" s="45"/>
    </row>
    <row r="12" spans="1:10" ht="15" customHeight="1" x14ac:dyDescent="0.25">
      <c r="A12" s="9"/>
      <c r="B12" s="12" t="s">
        <v>18</v>
      </c>
      <c r="C12" s="45">
        <v>38</v>
      </c>
      <c r="D12" s="45">
        <v>1558</v>
      </c>
      <c r="E12" s="45"/>
      <c r="F12" s="45"/>
      <c r="G12" s="138">
        <f t="shared" si="2"/>
        <v>0</v>
      </c>
      <c r="H12" s="138">
        <f t="shared" si="3"/>
        <v>0</v>
      </c>
      <c r="I12" s="45"/>
      <c r="J12" s="45"/>
    </row>
    <row r="13" spans="1:10" ht="15" customHeight="1" x14ac:dyDescent="0.25">
      <c r="A13" s="9"/>
      <c r="B13" s="12" t="s">
        <v>19</v>
      </c>
      <c r="C13" s="45">
        <v>3000</v>
      </c>
      <c r="D13" s="45">
        <v>132000</v>
      </c>
      <c r="E13" s="45"/>
      <c r="F13" s="45"/>
      <c r="G13" s="138">
        <f t="shared" si="2"/>
        <v>0</v>
      </c>
      <c r="H13" s="138">
        <f t="shared" si="3"/>
        <v>0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1254</v>
      </c>
      <c r="D14" s="104">
        <f t="shared" ref="D14:F14" si="4">D15+D16+D17+D18</f>
        <v>723556</v>
      </c>
      <c r="E14" s="104">
        <f t="shared" si="4"/>
        <v>0</v>
      </c>
      <c r="F14" s="104">
        <f t="shared" si="4"/>
        <v>0</v>
      </c>
      <c r="G14" s="139">
        <f t="shared" si="2"/>
        <v>0</v>
      </c>
      <c r="H14" s="139">
        <f t="shared" si="3"/>
        <v>0</v>
      </c>
      <c r="I14" s="104">
        <f t="shared" ref="I14:J14" si="5">I15+I16+I17+I18</f>
        <v>1</v>
      </c>
      <c r="J14" s="104">
        <f t="shared" si="5"/>
        <v>120</v>
      </c>
    </row>
    <row r="15" spans="1:10" ht="15" customHeight="1" x14ac:dyDescent="0.25">
      <c r="A15" s="9" t="s">
        <v>22</v>
      </c>
      <c r="B15" s="13" t="s">
        <v>23</v>
      </c>
      <c r="C15" s="183">
        <v>1121</v>
      </c>
      <c r="D15" s="183">
        <v>243224</v>
      </c>
      <c r="E15" s="45"/>
      <c r="F15" s="45"/>
      <c r="G15" s="138">
        <f t="shared" si="2"/>
        <v>0</v>
      </c>
      <c r="H15" s="138">
        <f t="shared" si="3"/>
        <v>0</v>
      </c>
      <c r="I15" s="45">
        <v>1</v>
      </c>
      <c r="J15" s="45">
        <v>120</v>
      </c>
    </row>
    <row r="16" spans="1:10" ht="15" customHeight="1" x14ac:dyDescent="0.25">
      <c r="A16" s="9" t="s">
        <v>24</v>
      </c>
      <c r="B16" s="14" t="s">
        <v>25</v>
      </c>
      <c r="C16" s="45">
        <v>30</v>
      </c>
      <c r="D16" s="45">
        <v>35349</v>
      </c>
      <c r="E16" s="45"/>
      <c r="F16" s="45"/>
      <c r="G16" s="138">
        <f t="shared" si="2"/>
        <v>0</v>
      </c>
      <c r="H16" s="138">
        <f t="shared" si="3"/>
        <v>0</v>
      </c>
      <c r="I16" s="45"/>
      <c r="J16" s="45"/>
    </row>
    <row r="17" spans="1:10" ht="15" customHeight="1" x14ac:dyDescent="0.25">
      <c r="A17" s="9" t="s">
        <v>26</v>
      </c>
      <c r="B17" s="14" t="s">
        <v>27</v>
      </c>
      <c r="C17" s="45">
        <v>36</v>
      </c>
      <c r="D17" s="45">
        <v>267583</v>
      </c>
      <c r="E17" s="45"/>
      <c r="F17" s="45"/>
      <c r="G17" s="138">
        <f t="shared" si="2"/>
        <v>0</v>
      </c>
      <c r="H17" s="138">
        <f t="shared" si="3"/>
        <v>0</v>
      </c>
      <c r="I17" s="45"/>
      <c r="J17" s="45"/>
    </row>
    <row r="18" spans="1:10" ht="15" customHeight="1" x14ac:dyDescent="0.25">
      <c r="A18" s="9" t="s">
        <v>28</v>
      </c>
      <c r="B18" s="11" t="s">
        <v>29</v>
      </c>
      <c r="C18" s="45">
        <v>67</v>
      </c>
      <c r="D18" s="45">
        <v>177400</v>
      </c>
      <c r="E18" s="45"/>
      <c r="F18" s="45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>
        <v>2</v>
      </c>
      <c r="D19" s="45">
        <v>900</v>
      </c>
      <c r="E19" s="45"/>
      <c r="F19" s="45"/>
      <c r="G19" s="138">
        <f t="shared" si="2"/>
        <v>0</v>
      </c>
      <c r="H19" s="138">
        <f t="shared" si="3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49</v>
      </c>
      <c r="D20" s="44">
        <v>7251</v>
      </c>
      <c r="E20" s="44"/>
      <c r="F20" s="44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4">
        <v>57</v>
      </c>
      <c r="D21" s="44">
        <v>6750</v>
      </c>
      <c r="E21" s="44"/>
      <c r="F21" s="44"/>
      <c r="G21" s="138">
        <f t="shared" si="2"/>
        <v>0</v>
      </c>
      <c r="H21" s="138">
        <f t="shared" si="3"/>
        <v>0</v>
      </c>
      <c r="I21" s="44"/>
      <c r="J21" s="44"/>
    </row>
    <row r="22" spans="1:10" ht="15" customHeight="1" x14ac:dyDescent="0.25">
      <c r="A22" s="6" t="s">
        <v>35</v>
      </c>
      <c r="B22" s="7" t="s">
        <v>36</v>
      </c>
      <c r="C22" s="44">
        <v>38</v>
      </c>
      <c r="D22" s="44">
        <v>80543</v>
      </c>
      <c r="E22" s="44"/>
      <c r="F22" s="44"/>
      <c r="G22" s="138">
        <f t="shared" si="2"/>
        <v>0</v>
      </c>
      <c r="H22" s="138">
        <f t="shared" si="3"/>
        <v>0</v>
      </c>
      <c r="I22" s="44"/>
      <c r="J22" s="44"/>
    </row>
    <row r="23" spans="1:10" ht="15" customHeight="1" x14ac:dyDescent="0.25">
      <c r="A23" s="6" t="s">
        <v>37</v>
      </c>
      <c r="B23" s="7" t="s">
        <v>38</v>
      </c>
      <c r="C23" s="44">
        <v>48</v>
      </c>
      <c r="D23" s="44">
        <v>10737</v>
      </c>
      <c r="E23" s="44"/>
      <c r="F23" s="44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4">
        <v>123</v>
      </c>
      <c r="D24" s="44">
        <v>27845</v>
      </c>
      <c r="E24" s="44"/>
      <c r="F24" s="44"/>
      <c r="G24" s="138">
        <f t="shared" si="2"/>
        <v>0</v>
      </c>
      <c r="H24" s="138">
        <f t="shared" si="3"/>
        <v>0</v>
      </c>
      <c r="I24" s="44"/>
      <c r="J24" s="44"/>
    </row>
    <row r="25" spans="1:10" ht="15" customHeight="1" x14ac:dyDescent="0.25">
      <c r="A25" s="6" t="s">
        <v>41</v>
      </c>
      <c r="B25" s="7" t="s">
        <v>42</v>
      </c>
      <c r="C25" s="44">
        <v>3595</v>
      </c>
      <c r="D25" s="44">
        <v>151736</v>
      </c>
      <c r="E25" s="44">
        <v>23083</v>
      </c>
      <c r="F25" s="44">
        <v>749484</v>
      </c>
      <c r="G25" s="138">
        <f t="shared" si="2"/>
        <v>642.08623087621697</v>
      </c>
      <c r="H25" s="138">
        <f t="shared" si="3"/>
        <v>493.93947382295568</v>
      </c>
      <c r="I25" s="44">
        <v>47688</v>
      </c>
      <c r="J25" s="44">
        <v>988144</v>
      </c>
    </row>
    <row r="26" spans="1:10" ht="15" customHeight="1" x14ac:dyDescent="0.25">
      <c r="A26" s="9"/>
      <c r="B26" s="12" t="s">
        <v>43</v>
      </c>
      <c r="C26" s="45">
        <v>352</v>
      </c>
      <c r="D26" s="45">
        <v>12000</v>
      </c>
      <c r="E26" s="45"/>
      <c r="F26" s="45"/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14659</v>
      </c>
      <c r="D27" s="117">
        <f t="shared" ref="D27:F27" si="6">D8+D14+D20+D21+D22+D23+D24+D25</f>
        <v>1464687</v>
      </c>
      <c r="E27" s="117">
        <f t="shared" si="6"/>
        <v>41694</v>
      </c>
      <c r="F27" s="117">
        <f t="shared" si="6"/>
        <v>1366125</v>
      </c>
      <c r="G27" s="139">
        <f t="shared" si="2"/>
        <v>284.42594992837167</v>
      </c>
      <c r="H27" s="139">
        <f t="shared" si="3"/>
        <v>93.270780719703254</v>
      </c>
      <c r="I27" s="117">
        <f t="shared" ref="I27:J27" si="7">I8+I14+I20+I21+I22+I23+I24+I25</f>
        <v>195891</v>
      </c>
      <c r="J27" s="117">
        <f t="shared" si="7"/>
        <v>4605801</v>
      </c>
    </row>
    <row r="28" spans="1:10" ht="15" customHeight="1" x14ac:dyDescent="0.25">
      <c r="A28" s="9">
        <v>3</v>
      </c>
      <c r="B28" s="16" t="s">
        <v>45</v>
      </c>
      <c r="C28" s="45">
        <v>1383</v>
      </c>
      <c r="D28" s="45">
        <v>106042</v>
      </c>
      <c r="E28" s="45">
        <v>6767</v>
      </c>
      <c r="F28" s="45">
        <v>243248</v>
      </c>
      <c r="G28" s="138">
        <f t="shared" si="2"/>
        <v>489.29862617498196</v>
      </c>
      <c r="H28" s="138">
        <f t="shared" si="3"/>
        <v>229.38835555723202</v>
      </c>
      <c r="I28" s="45">
        <v>47646</v>
      </c>
      <c r="J28" s="45">
        <v>987560</v>
      </c>
    </row>
    <row r="29" spans="1:10" ht="15" customHeight="1" thickBot="1" x14ac:dyDescent="0.3">
      <c r="A29" s="17"/>
      <c r="B29" s="18" t="s">
        <v>46</v>
      </c>
      <c r="C29" s="39">
        <v>55</v>
      </c>
      <c r="D29" s="39">
        <v>4950</v>
      </c>
      <c r="E29" s="39"/>
      <c r="F29" s="39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/>
      <c r="D32" s="45"/>
      <c r="E32" s="45"/>
      <c r="F32" s="45"/>
      <c r="G32" s="138" t="e">
        <f t="shared" si="8"/>
        <v>#DIV/0!</v>
      </c>
      <c r="H32" s="138" t="e">
        <f t="shared" si="9"/>
        <v>#DIV/0!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33</v>
      </c>
      <c r="D33" s="45">
        <v>118039</v>
      </c>
      <c r="E33" s="45"/>
      <c r="F33" s="45"/>
      <c r="G33" s="138">
        <f t="shared" si="8"/>
        <v>0</v>
      </c>
      <c r="H33" s="138">
        <f t="shared" si="9"/>
        <v>0</v>
      </c>
      <c r="I33" s="45"/>
      <c r="J33" s="45"/>
    </row>
    <row r="34" spans="1:10" ht="15" customHeight="1" x14ac:dyDescent="0.25">
      <c r="A34" s="20" t="s">
        <v>53</v>
      </c>
      <c r="B34" s="11" t="s">
        <v>54</v>
      </c>
      <c r="C34" s="45">
        <v>149</v>
      </c>
      <c r="D34" s="45">
        <v>74550</v>
      </c>
      <c r="E34" s="45"/>
      <c r="F34" s="45"/>
      <c r="G34" s="138">
        <f t="shared" si="8"/>
        <v>0</v>
      </c>
      <c r="H34" s="138">
        <f t="shared" si="9"/>
        <v>0</v>
      </c>
      <c r="I34" s="45"/>
      <c r="J34" s="45"/>
    </row>
    <row r="35" spans="1:10" ht="15" customHeight="1" x14ac:dyDescent="0.25">
      <c r="A35" s="20" t="s">
        <v>55</v>
      </c>
      <c r="B35" s="11" t="s">
        <v>42</v>
      </c>
      <c r="C35" s="45">
        <v>2341</v>
      </c>
      <c r="D35" s="45">
        <v>799580</v>
      </c>
      <c r="E35" s="45">
        <v>956</v>
      </c>
      <c r="F35" s="45">
        <v>223090</v>
      </c>
      <c r="G35" s="138">
        <f t="shared" si="8"/>
        <v>40.837249038872272</v>
      </c>
      <c r="H35" s="138">
        <f t="shared" si="9"/>
        <v>27.900897971435</v>
      </c>
      <c r="I35" s="45">
        <v>2032</v>
      </c>
      <c r="J35" s="45">
        <v>335851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2523</v>
      </c>
      <c r="D36" s="122">
        <f t="shared" ref="D36:F36" si="10">D31+D32+D33+D34+D35</f>
        <v>992169</v>
      </c>
      <c r="E36" s="122">
        <f t="shared" si="10"/>
        <v>956</v>
      </c>
      <c r="F36" s="122">
        <f t="shared" si="10"/>
        <v>223090</v>
      </c>
      <c r="G36" s="137">
        <f t="shared" si="8"/>
        <v>37.891399128022194</v>
      </c>
      <c r="H36" s="137">
        <f t="shared" si="9"/>
        <v>22.485080666700934</v>
      </c>
      <c r="I36" s="122">
        <f t="shared" ref="I36:J36" si="11">I31+I32+I33+I34+I35</f>
        <v>2032</v>
      </c>
      <c r="J36" s="122">
        <f t="shared" si="11"/>
        <v>335851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17182</v>
      </c>
      <c r="D37" s="127">
        <f t="shared" ref="D37:F37" si="12">D27+D36</f>
        <v>2456856</v>
      </c>
      <c r="E37" s="127">
        <f t="shared" si="12"/>
        <v>42650</v>
      </c>
      <c r="F37" s="127">
        <f t="shared" si="12"/>
        <v>1589215</v>
      </c>
      <c r="G37" s="141">
        <f t="shared" si="8"/>
        <v>248.22488650913749</v>
      </c>
      <c r="H37" s="141">
        <f t="shared" si="9"/>
        <v>64.684906237891028</v>
      </c>
      <c r="I37" s="127">
        <f t="shared" ref="I37:J37" si="13">I27+I36</f>
        <v>197923</v>
      </c>
      <c r="J37" s="127">
        <f t="shared" si="13"/>
        <v>4941652</v>
      </c>
    </row>
    <row r="38" spans="1:10" x14ac:dyDescent="0.25">
      <c r="A38" s="25"/>
      <c r="B38" s="26"/>
      <c r="C38" s="26"/>
      <c r="D38" s="26"/>
      <c r="E38" s="26"/>
      <c r="F38" s="24"/>
      <c r="G38" s="24"/>
      <c r="H38" s="24"/>
      <c r="I38" s="24"/>
      <c r="J38" s="24"/>
    </row>
  </sheetData>
  <mergeCells count="12">
    <mergeCell ref="C7:J7"/>
    <mergeCell ref="C30:J30"/>
    <mergeCell ref="C5:D5"/>
    <mergeCell ref="E5:F5"/>
    <mergeCell ref="G5:H5"/>
    <mergeCell ref="I5:J5"/>
    <mergeCell ref="A1:J1"/>
    <mergeCell ref="A2:J2"/>
    <mergeCell ref="A3:J3"/>
    <mergeCell ref="A5:A6"/>
    <mergeCell ref="B5:B6"/>
    <mergeCell ref="A4:J4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4" sqref="A4:J4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110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4579</v>
      </c>
      <c r="D8" s="105">
        <f t="shared" ref="D8:F8" si="0">D9+D10+D11</f>
        <v>485707</v>
      </c>
      <c r="E8" s="105">
        <f t="shared" si="0"/>
        <v>2370</v>
      </c>
      <c r="F8" s="105">
        <f t="shared" si="0"/>
        <v>138853</v>
      </c>
      <c r="G8" s="139">
        <f>E8/C8*100</f>
        <v>51.758025769818737</v>
      </c>
      <c r="H8" s="139">
        <f>F8/D8*100</f>
        <v>28.587811170108729</v>
      </c>
      <c r="I8" s="105">
        <f t="shared" ref="I8:J8" si="1">I9+I10+I11</f>
        <v>37097</v>
      </c>
      <c r="J8" s="105">
        <f t="shared" si="1"/>
        <v>1240036</v>
      </c>
    </row>
    <row r="9" spans="1:10" ht="15" customHeight="1" x14ac:dyDescent="0.25">
      <c r="A9" s="9" t="s">
        <v>12</v>
      </c>
      <c r="B9" s="10" t="s">
        <v>13</v>
      </c>
      <c r="C9" s="49">
        <v>4235</v>
      </c>
      <c r="D9" s="49">
        <v>441701</v>
      </c>
      <c r="E9" s="49">
        <v>2370</v>
      </c>
      <c r="F9" s="49">
        <v>138853</v>
      </c>
      <c r="G9" s="138">
        <f>E9/C9*100</f>
        <v>55.962219598583239</v>
      </c>
      <c r="H9" s="138">
        <f>F9/D9*100</f>
        <v>31.435971392412515</v>
      </c>
      <c r="I9" s="49">
        <v>37097</v>
      </c>
      <c r="J9" s="49">
        <v>1240036</v>
      </c>
    </row>
    <row r="10" spans="1:10" ht="15" customHeight="1" x14ac:dyDescent="0.25">
      <c r="A10" s="9" t="s">
        <v>14</v>
      </c>
      <c r="B10" s="10" t="s">
        <v>15</v>
      </c>
      <c r="C10" s="49">
        <v>305</v>
      </c>
      <c r="D10" s="49">
        <v>38155</v>
      </c>
      <c r="E10" s="49"/>
      <c r="F10" s="49"/>
      <c r="G10" s="138">
        <f t="shared" ref="G10:G29" si="2">E10/C10*100</f>
        <v>0</v>
      </c>
      <c r="H10" s="138">
        <f t="shared" ref="H10:H29" si="3">F10/D10*100</f>
        <v>0</v>
      </c>
      <c r="I10" s="49"/>
      <c r="J10" s="49"/>
    </row>
    <row r="11" spans="1:10" ht="15" customHeight="1" x14ac:dyDescent="0.25">
      <c r="A11" s="9" t="s">
        <v>16</v>
      </c>
      <c r="B11" s="10" t="s">
        <v>17</v>
      </c>
      <c r="C11" s="49">
        <v>39</v>
      </c>
      <c r="D11" s="49">
        <v>5851</v>
      </c>
      <c r="E11" s="49"/>
      <c r="F11" s="49"/>
      <c r="G11" s="138">
        <f t="shared" si="2"/>
        <v>0</v>
      </c>
      <c r="H11" s="138">
        <f t="shared" si="3"/>
        <v>0</v>
      </c>
      <c r="I11" s="49"/>
      <c r="J11" s="49"/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9"/>
      <c r="J12" s="49"/>
    </row>
    <row r="13" spans="1:10" ht="15" customHeight="1" x14ac:dyDescent="0.25">
      <c r="A13" s="9"/>
      <c r="B13" s="12" t="s">
        <v>19</v>
      </c>
      <c r="C13" s="49"/>
      <c r="D13" s="49"/>
      <c r="E13" s="49"/>
      <c r="F13" s="49"/>
      <c r="G13" s="138" t="e">
        <f t="shared" si="2"/>
        <v>#DIV/0!</v>
      </c>
      <c r="H13" s="138" t="e">
        <f t="shared" si="3"/>
        <v>#DIV/0!</v>
      </c>
      <c r="I13" s="49"/>
      <c r="J13" s="49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3240</v>
      </c>
      <c r="D14" s="105">
        <f t="shared" ref="D14:F14" si="4">D15+D16+D17+D18</f>
        <v>1537496</v>
      </c>
      <c r="E14" s="105">
        <f t="shared" si="4"/>
        <v>161</v>
      </c>
      <c r="F14" s="105">
        <f t="shared" si="4"/>
        <v>800333</v>
      </c>
      <c r="G14" s="139">
        <f t="shared" si="2"/>
        <v>4.9691358024691361</v>
      </c>
      <c r="H14" s="139">
        <f t="shared" si="3"/>
        <v>52.054314287646932</v>
      </c>
      <c r="I14" s="105">
        <f t="shared" ref="I14:J14" si="5">I15+I16+I17+I18</f>
        <v>6524</v>
      </c>
      <c r="J14" s="105">
        <f t="shared" si="5"/>
        <v>4605707</v>
      </c>
    </row>
    <row r="15" spans="1:10" ht="15" customHeight="1" x14ac:dyDescent="0.25">
      <c r="A15" s="9" t="s">
        <v>22</v>
      </c>
      <c r="B15" s="13" t="s">
        <v>23</v>
      </c>
      <c r="C15" s="49">
        <v>2420</v>
      </c>
      <c r="D15" s="49">
        <v>557755</v>
      </c>
      <c r="E15" s="49">
        <v>133</v>
      </c>
      <c r="F15" s="49">
        <v>619102</v>
      </c>
      <c r="G15" s="138">
        <f t="shared" si="2"/>
        <v>5.4958677685950414</v>
      </c>
      <c r="H15" s="138">
        <f t="shared" si="3"/>
        <v>110.99891529434967</v>
      </c>
      <c r="I15" s="49">
        <v>6452</v>
      </c>
      <c r="J15" s="49">
        <v>3930786</v>
      </c>
    </row>
    <row r="16" spans="1:10" ht="15" customHeight="1" x14ac:dyDescent="0.25">
      <c r="A16" s="9" t="s">
        <v>24</v>
      </c>
      <c r="B16" s="14" t="s">
        <v>25</v>
      </c>
      <c r="C16" s="49">
        <v>160</v>
      </c>
      <c r="D16" s="49">
        <v>300515</v>
      </c>
      <c r="E16" s="49">
        <v>21</v>
      </c>
      <c r="F16" s="49">
        <v>162485</v>
      </c>
      <c r="G16" s="138">
        <f t="shared" si="2"/>
        <v>13.125</v>
      </c>
      <c r="H16" s="138">
        <f t="shared" si="3"/>
        <v>54.068848476781525</v>
      </c>
      <c r="I16" s="49">
        <v>60</v>
      </c>
      <c r="J16" s="49">
        <v>602484</v>
      </c>
    </row>
    <row r="17" spans="1:10" ht="15" customHeight="1" x14ac:dyDescent="0.25">
      <c r="A17" s="9" t="s">
        <v>26</v>
      </c>
      <c r="B17" s="14" t="s">
        <v>27</v>
      </c>
      <c r="C17" s="49">
        <v>157</v>
      </c>
      <c r="D17" s="49">
        <v>307339</v>
      </c>
      <c r="E17" s="49">
        <v>7</v>
      </c>
      <c r="F17" s="49">
        <v>18746</v>
      </c>
      <c r="G17" s="138">
        <f t="shared" si="2"/>
        <v>4.4585987261146496</v>
      </c>
      <c r="H17" s="138">
        <f t="shared" si="3"/>
        <v>6.0994536977083937</v>
      </c>
      <c r="I17" s="49">
        <v>12</v>
      </c>
      <c r="J17" s="49">
        <v>72437</v>
      </c>
    </row>
    <row r="18" spans="1:10" ht="15" customHeight="1" x14ac:dyDescent="0.25">
      <c r="A18" s="9" t="s">
        <v>28</v>
      </c>
      <c r="B18" s="11" t="s">
        <v>29</v>
      </c>
      <c r="C18" s="49">
        <v>503</v>
      </c>
      <c r="D18" s="49">
        <v>371887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>
        <v>10</v>
      </c>
      <c r="D19" s="49">
        <v>2000</v>
      </c>
      <c r="E19" s="49"/>
      <c r="F19" s="49"/>
      <c r="G19" s="138">
        <f t="shared" si="2"/>
        <v>0</v>
      </c>
      <c r="H19" s="138">
        <f t="shared" si="3"/>
        <v>0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228</v>
      </c>
      <c r="D20" s="48">
        <v>62074</v>
      </c>
      <c r="E20" s="48"/>
      <c r="F20" s="48"/>
      <c r="G20" s="138">
        <f t="shared" si="2"/>
        <v>0</v>
      </c>
      <c r="H20" s="138">
        <f t="shared" si="3"/>
        <v>0</v>
      </c>
      <c r="I20" s="48"/>
      <c r="J20" s="48"/>
    </row>
    <row r="21" spans="1:10" ht="15" customHeight="1" x14ac:dyDescent="0.25">
      <c r="A21" s="6" t="s">
        <v>33</v>
      </c>
      <c r="B21" s="7" t="s">
        <v>34</v>
      </c>
      <c r="C21" s="48">
        <v>2589</v>
      </c>
      <c r="D21" s="48">
        <v>257835</v>
      </c>
      <c r="E21" s="48"/>
      <c r="F21" s="48"/>
      <c r="G21" s="138">
        <f t="shared" si="2"/>
        <v>0</v>
      </c>
      <c r="H21" s="138">
        <f t="shared" si="3"/>
        <v>0</v>
      </c>
      <c r="I21" s="48"/>
      <c r="J21" s="48"/>
    </row>
    <row r="22" spans="1:10" ht="15" customHeight="1" x14ac:dyDescent="0.25">
      <c r="A22" s="6" t="s">
        <v>35</v>
      </c>
      <c r="B22" s="7" t="s">
        <v>36</v>
      </c>
      <c r="C22" s="48">
        <v>2179</v>
      </c>
      <c r="D22" s="48">
        <v>2083304</v>
      </c>
      <c r="E22" s="48">
        <v>1391</v>
      </c>
      <c r="F22" s="48">
        <v>583041</v>
      </c>
      <c r="G22" s="138">
        <f t="shared" si="2"/>
        <v>63.836622303809087</v>
      </c>
      <c r="H22" s="138">
        <f t="shared" si="3"/>
        <v>27.986362047977636</v>
      </c>
      <c r="I22" s="48">
        <v>15913</v>
      </c>
      <c r="J22" s="48">
        <v>4754302</v>
      </c>
    </row>
    <row r="23" spans="1:10" ht="15" customHeight="1" x14ac:dyDescent="0.25">
      <c r="A23" s="6" t="s">
        <v>37</v>
      </c>
      <c r="B23" s="7" t="s">
        <v>38</v>
      </c>
      <c r="C23" s="48">
        <v>1148</v>
      </c>
      <c r="D23" s="48">
        <v>146494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274</v>
      </c>
      <c r="D24" s="48">
        <v>82122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29528</v>
      </c>
      <c r="D25" s="48">
        <v>2852590</v>
      </c>
      <c r="E25" s="48">
        <v>14818</v>
      </c>
      <c r="F25" s="48">
        <v>743149</v>
      </c>
      <c r="G25" s="138">
        <f t="shared" si="2"/>
        <v>50.18287726903278</v>
      </c>
      <c r="H25" s="138">
        <f t="shared" si="3"/>
        <v>26.051728429252012</v>
      </c>
      <c r="I25" s="48">
        <v>208725</v>
      </c>
      <c r="J25" s="48">
        <v>6623938</v>
      </c>
    </row>
    <row r="26" spans="1:10" ht="15" customHeight="1" x14ac:dyDescent="0.25">
      <c r="A26" s="9"/>
      <c r="B26" s="12" t="s">
        <v>43</v>
      </c>
      <c r="C26" s="49"/>
      <c r="D26" s="49"/>
      <c r="E26" s="49"/>
      <c r="F26" s="49"/>
      <c r="G26" s="138" t="e">
        <f t="shared" si="2"/>
        <v>#DIV/0!</v>
      </c>
      <c r="H26" s="138" t="e">
        <f t="shared" si="3"/>
        <v>#DIV/0!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43765</v>
      </c>
      <c r="D27" s="118">
        <f t="shared" ref="D27:F27" si="6">D8+D14+D20+D21+D22+D23+D24+D25</f>
        <v>7507622</v>
      </c>
      <c r="E27" s="118">
        <f t="shared" si="6"/>
        <v>18740</v>
      </c>
      <c r="F27" s="118">
        <f t="shared" si="6"/>
        <v>2265376</v>
      </c>
      <c r="G27" s="139">
        <f t="shared" si="2"/>
        <v>42.819604706957612</v>
      </c>
      <c r="H27" s="139">
        <f t="shared" si="3"/>
        <v>30.174348149120988</v>
      </c>
      <c r="I27" s="118">
        <f t="shared" ref="I27:J27" si="7">I8+I14+I20+I21+I22+I23+I24+I25</f>
        <v>268259</v>
      </c>
      <c r="J27" s="118">
        <f t="shared" si="7"/>
        <v>17223983</v>
      </c>
    </row>
    <row r="28" spans="1:10" ht="15" customHeight="1" x14ac:dyDescent="0.25">
      <c r="A28" s="9">
        <v>3</v>
      </c>
      <c r="B28" s="16" t="s">
        <v>45</v>
      </c>
      <c r="C28" s="49">
        <v>3404</v>
      </c>
      <c r="D28" s="49">
        <v>2060678</v>
      </c>
      <c r="E28" s="49">
        <v>17203</v>
      </c>
      <c r="F28" s="49">
        <v>894889</v>
      </c>
      <c r="G28" s="138">
        <f t="shared" si="2"/>
        <v>505.37602820211521</v>
      </c>
      <c r="H28" s="138">
        <f t="shared" si="3"/>
        <v>43.426920654270099</v>
      </c>
      <c r="I28" s="49">
        <v>235548</v>
      </c>
      <c r="J28" s="49">
        <v>7701823</v>
      </c>
    </row>
    <row r="29" spans="1:10" ht="15" customHeight="1" thickBot="1" x14ac:dyDescent="0.3">
      <c r="A29" s="17"/>
      <c r="B29" s="18" t="s">
        <v>46</v>
      </c>
      <c r="C29" s="50">
        <v>16</v>
      </c>
      <c r="D29" s="50">
        <v>1400</v>
      </c>
      <c r="E29" s="50"/>
      <c r="F29" s="50"/>
      <c r="G29" s="138">
        <f t="shared" si="2"/>
        <v>0</v>
      </c>
      <c r="H29" s="138">
        <f t="shared" si="3"/>
        <v>0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48</v>
      </c>
      <c r="D32" s="45">
        <v>79594</v>
      </c>
      <c r="E32" s="45"/>
      <c r="F32" s="45"/>
      <c r="G32" s="138">
        <f t="shared" si="8"/>
        <v>0</v>
      </c>
      <c r="H32" s="138">
        <f t="shared" si="9"/>
        <v>0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290</v>
      </c>
      <c r="D33" s="45">
        <v>822975</v>
      </c>
      <c r="E33" s="45">
        <v>239</v>
      </c>
      <c r="F33" s="49">
        <v>307017</v>
      </c>
      <c r="G33" s="138">
        <f t="shared" si="8"/>
        <v>82.41379310344827</v>
      </c>
      <c r="H33" s="138">
        <f t="shared" si="9"/>
        <v>37.305750478447095</v>
      </c>
      <c r="I33" s="45">
        <v>1133</v>
      </c>
      <c r="J33" s="49">
        <v>1448303</v>
      </c>
    </row>
    <row r="34" spans="1:10" ht="15" customHeight="1" x14ac:dyDescent="0.25">
      <c r="A34" s="20" t="s">
        <v>53</v>
      </c>
      <c r="B34" s="11" t="s">
        <v>54</v>
      </c>
      <c r="C34" s="45">
        <v>121</v>
      </c>
      <c r="D34" s="45">
        <v>60575</v>
      </c>
      <c r="E34" s="45"/>
      <c r="F34" s="49"/>
      <c r="G34" s="138">
        <f t="shared" si="8"/>
        <v>0</v>
      </c>
      <c r="H34" s="138">
        <f t="shared" si="9"/>
        <v>0</v>
      </c>
      <c r="I34" s="45"/>
      <c r="J34" s="49"/>
    </row>
    <row r="35" spans="1:10" ht="15" customHeight="1" x14ac:dyDescent="0.25">
      <c r="A35" s="20" t="s">
        <v>55</v>
      </c>
      <c r="B35" s="11" t="s">
        <v>42</v>
      </c>
      <c r="C35" s="45">
        <v>3014</v>
      </c>
      <c r="D35" s="45">
        <v>1325786</v>
      </c>
      <c r="E35" s="45">
        <v>7633</v>
      </c>
      <c r="F35" s="49">
        <v>873355</v>
      </c>
      <c r="G35" s="138">
        <f t="shared" si="8"/>
        <v>253.25149303251493</v>
      </c>
      <c r="H35" s="138">
        <f t="shared" si="9"/>
        <v>65.874507650555969</v>
      </c>
      <c r="I35" s="45">
        <v>23393</v>
      </c>
      <c r="J35" s="49">
        <v>3289742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3473</v>
      </c>
      <c r="D36" s="122">
        <f t="shared" ref="D36:F36" si="10">D31+D32+D33+D34+D35</f>
        <v>2288930</v>
      </c>
      <c r="E36" s="122">
        <f t="shared" si="10"/>
        <v>7872</v>
      </c>
      <c r="F36" s="77">
        <f t="shared" si="10"/>
        <v>1180372</v>
      </c>
      <c r="G36" s="137">
        <f t="shared" si="8"/>
        <v>226.66282752663403</v>
      </c>
      <c r="H36" s="137">
        <f t="shared" si="9"/>
        <v>51.568724251069277</v>
      </c>
      <c r="I36" s="122">
        <f t="shared" ref="I36:J36" si="11">I31+I32+I33+I34+I35</f>
        <v>24526</v>
      </c>
      <c r="J36" s="77">
        <f t="shared" si="11"/>
        <v>4738045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47238</v>
      </c>
      <c r="D37" s="124">
        <f t="shared" ref="D37:F37" si="12">D27+D36</f>
        <v>9796552</v>
      </c>
      <c r="E37" s="124">
        <f t="shared" si="12"/>
        <v>26612</v>
      </c>
      <c r="F37" s="124">
        <f t="shared" si="12"/>
        <v>3445748</v>
      </c>
      <c r="G37" s="141">
        <f t="shared" si="8"/>
        <v>56.336000677420714</v>
      </c>
      <c r="H37" s="141">
        <f t="shared" si="9"/>
        <v>35.173069055316603</v>
      </c>
      <c r="I37" s="124">
        <f t="shared" ref="I37:J37" si="13">I27+I36</f>
        <v>292785</v>
      </c>
      <c r="J37" s="124">
        <f t="shared" si="13"/>
        <v>21962028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3" sqref="A3:J3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70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13797</v>
      </c>
      <c r="D8" s="105">
        <f t="shared" ref="D8:F8" si="0">D9+D10+D11</f>
        <v>1439216</v>
      </c>
      <c r="E8" s="105">
        <f t="shared" si="0"/>
        <v>8689</v>
      </c>
      <c r="F8" s="105">
        <f t="shared" si="0"/>
        <v>323783</v>
      </c>
      <c r="G8" s="139">
        <f>E8/C8*100</f>
        <v>62.977458867869828</v>
      </c>
      <c r="H8" s="139">
        <f>F8/D8*100</f>
        <v>22.497179019688495</v>
      </c>
      <c r="I8" s="105">
        <f t="shared" ref="I8:J8" si="1">I9+I10+I11</f>
        <v>75691</v>
      </c>
      <c r="J8" s="105">
        <f t="shared" si="1"/>
        <v>1780051</v>
      </c>
    </row>
    <row r="9" spans="1:10" ht="15" customHeight="1" x14ac:dyDescent="0.25">
      <c r="A9" s="9" t="s">
        <v>12</v>
      </c>
      <c r="B9" s="10" t="s">
        <v>13</v>
      </c>
      <c r="C9" s="49">
        <v>12923</v>
      </c>
      <c r="D9" s="49">
        <v>1330504</v>
      </c>
      <c r="E9" s="49">
        <v>7741</v>
      </c>
      <c r="F9" s="49">
        <v>288535</v>
      </c>
      <c r="G9" s="138">
        <f>E9/C9*100</f>
        <v>59.900951791379711</v>
      </c>
      <c r="H9" s="138">
        <f>F9/D9*100</f>
        <v>21.686142995436317</v>
      </c>
      <c r="I9" s="49">
        <v>64552</v>
      </c>
      <c r="J9" s="49">
        <v>1518548</v>
      </c>
    </row>
    <row r="10" spans="1:10" ht="15" customHeight="1" x14ac:dyDescent="0.25">
      <c r="A10" s="9" t="s">
        <v>14</v>
      </c>
      <c r="B10" s="10" t="s">
        <v>15</v>
      </c>
      <c r="C10" s="49">
        <v>784</v>
      </c>
      <c r="D10" s="49">
        <v>80919</v>
      </c>
      <c r="E10" s="49">
        <v>20</v>
      </c>
      <c r="F10" s="49">
        <v>819</v>
      </c>
      <c r="G10" s="138">
        <f t="shared" ref="G10:G29" si="2">E10/C10*100</f>
        <v>2.5510204081632653</v>
      </c>
      <c r="H10" s="138">
        <f t="shared" ref="H10:H29" si="3">F10/D10*100</f>
        <v>1.0121232343454567</v>
      </c>
      <c r="I10" s="49">
        <v>183</v>
      </c>
      <c r="J10" s="49">
        <v>4093</v>
      </c>
    </row>
    <row r="11" spans="1:10" ht="15" customHeight="1" x14ac:dyDescent="0.25">
      <c r="A11" s="9" t="s">
        <v>16</v>
      </c>
      <c r="B11" s="10" t="s">
        <v>17</v>
      </c>
      <c r="C11" s="49">
        <v>90</v>
      </c>
      <c r="D11" s="49">
        <v>27793</v>
      </c>
      <c r="E11" s="49">
        <v>928</v>
      </c>
      <c r="F11" s="49">
        <v>34429</v>
      </c>
      <c r="G11" s="138">
        <f t="shared" si="2"/>
        <v>1031.1111111111111</v>
      </c>
      <c r="H11" s="138">
        <f t="shared" si="3"/>
        <v>123.87651566941315</v>
      </c>
      <c r="I11" s="49">
        <v>10956</v>
      </c>
      <c r="J11" s="49">
        <v>257410</v>
      </c>
    </row>
    <row r="12" spans="1:10" ht="15" customHeight="1" x14ac:dyDescent="0.25">
      <c r="A12" s="9"/>
      <c r="B12" s="12" t="s">
        <v>18</v>
      </c>
      <c r="C12" s="49"/>
      <c r="D12" s="49"/>
      <c r="E12" s="49"/>
      <c r="F12" s="49"/>
      <c r="G12" s="138" t="e">
        <f t="shared" si="2"/>
        <v>#DIV/0!</v>
      </c>
      <c r="H12" s="138" t="e">
        <f t="shared" si="3"/>
        <v>#DIV/0!</v>
      </c>
      <c r="I12" s="49"/>
      <c r="J12" s="49"/>
    </row>
    <row r="13" spans="1:10" ht="15" customHeight="1" x14ac:dyDescent="0.25">
      <c r="A13" s="9"/>
      <c r="B13" s="12" t="s">
        <v>19</v>
      </c>
      <c r="C13" s="49"/>
      <c r="D13" s="49"/>
      <c r="E13" s="49"/>
      <c r="F13" s="49"/>
      <c r="G13" s="138" t="e">
        <f t="shared" si="2"/>
        <v>#DIV/0!</v>
      </c>
      <c r="H13" s="138" t="e">
        <f t="shared" si="3"/>
        <v>#DIV/0!</v>
      </c>
      <c r="I13" s="49"/>
      <c r="J13" s="49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4751</v>
      </c>
      <c r="D14" s="105">
        <f t="shared" ref="D14:F14" si="4">D15+D16+D17+D18</f>
        <v>2423580</v>
      </c>
      <c r="E14" s="105">
        <f t="shared" si="4"/>
        <v>0</v>
      </c>
      <c r="F14" s="105">
        <f t="shared" si="4"/>
        <v>0</v>
      </c>
      <c r="G14" s="139">
        <f t="shared" si="2"/>
        <v>0</v>
      </c>
      <c r="H14" s="139">
        <f t="shared" si="3"/>
        <v>0</v>
      </c>
      <c r="I14" s="105">
        <f t="shared" ref="I14:J14" si="5">I15+I16+I17+I18</f>
        <v>2633</v>
      </c>
      <c r="J14" s="105">
        <f t="shared" si="5"/>
        <v>365879</v>
      </c>
    </row>
    <row r="15" spans="1:10" ht="15" customHeight="1" x14ac:dyDescent="0.25">
      <c r="A15" s="9" t="s">
        <v>22</v>
      </c>
      <c r="B15" s="13" t="s">
        <v>23</v>
      </c>
      <c r="C15" s="49">
        <v>4125</v>
      </c>
      <c r="D15" s="49">
        <v>541549</v>
      </c>
      <c r="E15" s="49"/>
      <c r="F15" s="49"/>
      <c r="G15" s="138">
        <f t="shared" si="2"/>
        <v>0</v>
      </c>
      <c r="H15" s="138">
        <f t="shared" si="3"/>
        <v>0</v>
      </c>
      <c r="I15" s="49">
        <v>2428</v>
      </c>
      <c r="J15" s="49">
        <v>161356</v>
      </c>
    </row>
    <row r="16" spans="1:10" ht="15" customHeight="1" x14ac:dyDescent="0.25">
      <c r="A16" s="9" t="s">
        <v>24</v>
      </c>
      <c r="B16" s="14" t="s">
        <v>25</v>
      </c>
      <c r="C16" s="49">
        <v>121</v>
      </c>
      <c r="D16" s="49">
        <v>832223</v>
      </c>
      <c r="E16" s="49"/>
      <c r="F16" s="49"/>
      <c r="G16" s="138">
        <f t="shared" si="2"/>
        <v>0</v>
      </c>
      <c r="H16" s="138">
        <f t="shared" si="3"/>
        <v>0</v>
      </c>
      <c r="I16" s="49">
        <v>148</v>
      </c>
      <c r="J16" s="49">
        <v>112398</v>
      </c>
    </row>
    <row r="17" spans="1:10" ht="15" customHeight="1" x14ac:dyDescent="0.25">
      <c r="A17" s="9" t="s">
        <v>26</v>
      </c>
      <c r="B17" s="14" t="s">
        <v>27</v>
      </c>
      <c r="C17" s="49">
        <v>169</v>
      </c>
      <c r="D17" s="49">
        <v>346671</v>
      </c>
      <c r="E17" s="49"/>
      <c r="F17" s="49"/>
      <c r="G17" s="138">
        <f t="shared" si="2"/>
        <v>0</v>
      </c>
      <c r="H17" s="138">
        <f t="shared" si="3"/>
        <v>0</v>
      </c>
      <c r="I17" s="49">
        <v>57</v>
      </c>
      <c r="J17" s="49">
        <v>92125</v>
      </c>
    </row>
    <row r="18" spans="1:10" ht="15" customHeight="1" x14ac:dyDescent="0.25">
      <c r="A18" s="9" t="s">
        <v>28</v>
      </c>
      <c r="B18" s="11" t="s">
        <v>29</v>
      </c>
      <c r="C18" s="49">
        <v>336</v>
      </c>
      <c r="D18" s="49">
        <v>703137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/>
      <c r="D19" s="49"/>
      <c r="E19" s="49"/>
      <c r="F19" s="49"/>
      <c r="G19" s="138" t="e">
        <f t="shared" si="2"/>
        <v>#DIV/0!</v>
      </c>
      <c r="H19" s="138" t="e">
        <f t="shared" si="3"/>
        <v>#DIV/0!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170</v>
      </c>
      <c r="D20" s="48">
        <v>23833</v>
      </c>
      <c r="E20" s="48"/>
      <c r="F20" s="48"/>
      <c r="G20" s="138">
        <f t="shared" si="2"/>
        <v>0</v>
      </c>
      <c r="H20" s="138">
        <f t="shared" si="3"/>
        <v>0</v>
      </c>
      <c r="I20" s="48"/>
      <c r="J20" s="48"/>
    </row>
    <row r="21" spans="1:10" ht="15" customHeight="1" x14ac:dyDescent="0.25">
      <c r="A21" s="6" t="s">
        <v>33</v>
      </c>
      <c r="B21" s="7" t="s">
        <v>34</v>
      </c>
      <c r="C21" s="48">
        <v>1720</v>
      </c>
      <c r="D21" s="48">
        <v>207958</v>
      </c>
      <c r="E21" s="48"/>
      <c r="F21" s="48"/>
      <c r="G21" s="138">
        <f t="shared" si="2"/>
        <v>0</v>
      </c>
      <c r="H21" s="138">
        <f t="shared" si="3"/>
        <v>0</v>
      </c>
      <c r="I21" s="48"/>
      <c r="J21" s="48"/>
    </row>
    <row r="22" spans="1:10" ht="15" customHeight="1" x14ac:dyDescent="0.25">
      <c r="A22" s="6" t="s">
        <v>35</v>
      </c>
      <c r="B22" s="7" t="s">
        <v>36</v>
      </c>
      <c r="C22" s="48">
        <v>842</v>
      </c>
      <c r="D22" s="48">
        <v>1151515</v>
      </c>
      <c r="E22" s="48"/>
      <c r="F22" s="48"/>
      <c r="G22" s="138">
        <f t="shared" si="2"/>
        <v>0</v>
      </c>
      <c r="H22" s="138">
        <f t="shared" si="3"/>
        <v>0</v>
      </c>
      <c r="I22" s="48">
        <v>2040</v>
      </c>
      <c r="J22" s="48">
        <v>2300123</v>
      </c>
    </row>
    <row r="23" spans="1:10" ht="15" customHeight="1" x14ac:dyDescent="0.25">
      <c r="A23" s="6" t="s">
        <v>37</v>
      </c>
      <c r="B23" s="7" t="s">
        <v>38</v>
      </c>
      <c r="C23" s="48">
        <v>587</v>
      </c>
      <c r="D23" s="48">
        <v>65433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148</v>
      </c>
      <c r="D24" s="48">
        <v>22906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14918</v>
      </c>
      <c r="D25" s="48">
        <v>1016961</v>
      </c>
      <c r="E25" s="48">
        <v>31236</v>
      </c>
      <c r="F25" s="48">
        <v>1049199</v>
      </c>
      <c r="G25" s="138">
        <f t="shared" si="2"/>
        <v>209.38463601018901</v>
      </c>
      <c r="H25" s="138">
        <f t="shared" si="3"/>
        <v>103.17003306911474</v>
      </c>
      <c r="I25" s="48">
        <v>309305</v>
      </c>
      <c r="J25" s="48">
        <v>6754775</v>
      </c>
    </row>
    <row r="26" spans="1:10" ht="15" customHeight="1" x14ac:dyDescent="0.25">
      <c r="A26" s="9"/>
      <c r="B26" s="12" t="s">
        <v>43</v>
      </c>
      <c r="C26" s="49">
        <v>1002</v>
      </c>
      <c r="D26" s="49">
        <v>42700</v>
      </c>
      <c r="E26" s="49"/>
      <c r="F26" s="49"/>
      <c r="G26" s="138">
        <f t="shared" si="2"/>
        <v>0</v>
      </c>
      <c r="H26" s="138">
        <f t="shared" si="3"/>
        <v>0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36933</v>
      </c>
      <c r="D27" s="118">
        <f t="shared" ref="D27:F27" si="6">D8+D14+D20+D21+D22+D23+D24+D25</f>
        <v>6351402</v>
      </c>
      <c r="E27" s="118">
        <f t="shared" si="6"/>
        <v>39925</v>
      </c>
      <c r="F27" s="118">
        <f t="shared" si="6"/>
        <v>1372982</v>
      </c>
      <c r="G27" s="139">
        <f t="shared" si="2"/>
        <v>108.10115614761867</v>
      </c>
      <c r="H27" s="139">
        <f t="shared" si="3"/>
        <v>21.616991020250332</v>
      </c>
      <c r="I27" s="118">
        <f t="shared" ref="I27:J27" si="7">I8+I14+I20+I21+I22+I23+I24+I25</f>
        <v>389669</v>
      </c>
      <c r="J27" s="118">
        <f t="shared" si="7"/>
        <v>11200828</v>
      </c>
    </row>
    <row r="28" spans="1:10" ht="15" customHeight="1" x14ac:dyDescent="0.25">
      <c r="A28" s="9">
        <v>3</v>
      </c>
      <c r="B28" s="16" t="s">
        <v>45</v>
      </c>
      <c r="C28" s="49">
        <v>5100</v>
      </c>
      <c r="D28" s="49">
        <v>1011662</v>
      </c>
      <c r="E28" s="49">
        <v>39902</v>
      </c>
      <c r="F28" s="49">
        <v>1370468</v>
      </c>
      <c r="G28" s="138">
        <f t="shared" si="2"/>
        <v>782.39215686274508</v>
      </c>
      <c r="H28" s="138">
        <f t="shared" si="3"/>
        <v>135.46698403221629</v>
      </c>
      <c r="I28" s="49">
        <v>385440</v>
      </c>
      <c r="J28" s="49">
        <v>8521731</v>
      </c>
    </row>
    <row r="29" spans="1:10" ht="15" customHeight="1" thickBot="1" x14ac:dyDescent="0.3">
      <c r="A29" s="17"/>
      <c r="B29" s="18" t="s">
        <v>46</v>
      </c>
      <c r="C29" s="50">
        <v>70</v>
      </c>
      <c r="D29" s="50">
        <v>12700</v>
      </c>
      <c r="E29" s="50"/>
      <c r="F29" s="50"/>
      <c r="G29" s="138">
        <f t="shared" si="2"/>
        <v>0</v>
      </c>
      <c r="H29" s="138">
        <f t="shared" si="3"/>
        <v>0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9"/>
      <c r="E31" s="45"/>
      <c r="F31" s="49"/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3</v>
      </c>
      <c r="J31" s="49">
        <v>14405</v>
      </c>
    </row>
    <row r="32" spans="1:10" ht="15" customHeight="1" x14ac:dyDescent="0.25">
      <c r="A32" s="20" t="s">
        <v>50</v>
      </c>
      <c r="B32" s="11" t="s">
        <v>34</v>
      </c>
      <c r="C32" s="45"/>
      <c r="D32" s="49"/>
      <c r="E32" s="45"/>
      <c r="F32" s="49"/>
      <c r="G32" s="138" t="e">
        <f t="shared" si="8"/>
        <v>#DIV/0!</v>
      </c>
      <c r="H32" s="138" t="e">
        <f t="shared" si="9"/>
        <v>#DIV/0!</v>
      </c>
      <c r="I32" s="45"/>
      <c r="J32" s="49"/>
    </row>
    <row r="33" spans="1:10" ht="15" customHeight="1" x14ac:dyDescent="0.25">
      <c r="A33" s="20" t="s">
        <v>51</v>
      </c>
      <c r="B33" s="11" t="s">
        <v>52</v>
      </c>
      <c r="C33" s="45">
        <v>412</v>
      </c>
      <c r="D33" s="49">
        <v>689239</v>
      </c>
      <c r="E33" s="45"/>
      <c r="F33" s="49"/>
      <c r="G33" s="138">
        <f t="shared" si="8"/>
        <v>0</v>
      </c>
      <c r="H33" s="138">
        <f t="shared" si="9"/>
        <v>0</v>
      </c>
      <c r="I33" s="45">
        <v>576</v>
      </c>
      <c r="J33" s="49">
        <v>748373</v>
      </c>
    </row>
    <row r="34" spans="1:10" ht="15" customHeight="1" x14ac:dyDescent="0.25">
      <c r="A34" s="20" t="s">
        <v>53</v>
      </c>
      <c r="B34" s="11" t="s">
        <v>54</v>
      </c>
      <c r="C34" s="45">
        <v>2699</v>
      </c>
      <c r="D34" s="49">
        <v>629016</v>
      </c>
      <c r="E34" s="45"/>
      <c r="F34" s="49"/>
      <c r="G34" s="138">
        <f t="shared" si="8"/>
        <v>0</v>
      </c>
      <c r="H34" s="138">
        <f t="shared" si="9"/>
        <v>0</v>
      </c>
      <c r="I34" s="45">
        <v>3943</v>
      </c>
      <c r="J34" s="49">
        <v>744067</v>
      </c>
    </row>
    <row r="35" spans="1:10" ht="15" customHeight="1" x14ac:dyDescent="0.25">
      <c r="A35" s="20" t="s">
        <v>55</v>
      </c>
      <c r="B35" s="11" t="s">
        <v>42</v>
      </c>
      <c r="C35" s="45"/>
      <c r="D35" s="49"/>
      <c r="E35" s="45">
        <v>1</v>
      </c>
      <c r="F35" s="49">
        <v>50</v>
      </c>
      <c r="G35" s="138" t="e">
        <f t="shared" si="8"/>
        <v>#DIV/0!</v>
      </c>
      <c r="H35" s="138" t="e">
        <f t="shared" si="9"/>
        <v>#DIV/0!</v>
      </c>
      <c r="I35" s="45">
        <v>54303</v>
      </c>
      <c r="J35" s="49">
        <v>3967441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3111</v>
      </c>
      <c r="D36" s="77">
        <f t="shared" ref="D36:F36" si="10">D31+D32+D33+D34+D35</f>
        <v>1318255</v>
      </c>
      <c r="E36" s="122">
        <f t="shared" si="10"/>
        <v>1</v>
      </c>
      <c r="F36" s="77">
        <f t="shared" si="10"/>
        <v>50</v>
      </c>
      <c r="G36" s="137">
        <f t="shared" si="8"/>
        <v>3.2144005143040819E-2</v>
      </c>
      <c r="H36" s="137">
        <f t="shared" si="9"/>
        <v>3.7928928773264658E-3</v>
      </c>
      <c r="I36" s="122">
        <f t="shared" ref="I36:J36" si="11">I31+I32+I33+I34+I35</f>
        <v>58825</v>
      </c>
      <c r="J36" s="77">
        <f t="shared" si="11"/>
        <v>5474286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40044</v>
      </c>
      <c r="D37" s="124">
        <f t="shared" ref="D37:F37" si="12">D27+D36</f>
        <v>7669657</v>
      </c>
      <c r="E37" s="127">
        <f t="shared" si="12"/>
        <v>39926</v>
      </c>
      <c r="F37" s="124">
        <f t="shared" si="12"/>
        <v>1373032</v>
      </c>
      <c r="G37" s="141">
        <f t="shared" si="8"/>
        <v>99.705324143442212</v>
      </c>
      <c r="H37" s="141">
        <f t="shared" si="9"/>
        <v>17.902130434255405</v>
      </c>
      <c r="I37" s="127">
        <f t="shared" ref="I37:J37" si="13">I27+I36</f>
        <v>448494</v>
      </c>
      <c r="J37" s="124">
        <f t="shared" si="13"/>
        <v>16675114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113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5">
        <f>C9+C10+C11</f>
        <v>1085</v>
      </c>
      <c r="D8" s="105">
        <f t="shared" ref="D8:F8" si="0">D9+D10+D11</f>
        <v>403142</v>
      </c>
      <c r="E8" s="105">
        <f t="shared" si="0"/>
        <v>314</v>
      </c>
      <c r="F8" s="105">
        <f t="shared" si="0"/>
        <v>23237</v>
      </c>
      <c r="G8" s="139">
        <f>E8/C8*100</f>
        <v>28.940092165898619</v>
      </c>
      <c r="H8" s="139">
        <f>F8/D8*100</f>
        <v>5.7639739843529085</v>
      </c>
      <c r="I8" s="105">
        <f t="shared" ref="I8:J8" si="1">I9+I10+I11</f>
        <v>2411</v>
      </c>
      <c r="J8" s="105">
        <f t="shared" si="1"/>
        <v>107262</v>
      </c>
    </row>
    <row r="9" spans="1:10" ht="15" customHeight="1" x14ac:dyDescent="0.25">
      <c r="A9" s="9" t="s">
        <v>12</v>
      </c>
      <c r="B9" s="10" t="s">
        <v>13</v>
      </c>
      <c r="C9" s="49">
        <v>935</v>
      </c>
      <c r="D9" s="49">
        <v>310103</v>
      </c>
      <c r="E9" s="49">
        <v>314</v>
      </c>
      <c r="F9" s="49">
        <v>23237</v>
      </c>
      <c r="G9" s="138">
        <f>E9/C9*100</f>
        <v>33.582887700534755</v>
      </c>
      <c r="H9" s="138">
        <f>F9/D9*100</f>
        <v>7.4933167366971611</v>
      </c>
      <c r="I9" s="49">
        <v>2411</v>
      </c>
      <c r="J9" s="49">
        <v>107262</v>
      </c>
    </row>
    <row r="10" spans="1:10" ht="15" customHeight="1" x14ac:dyDescent="0.25">
      <c r="A10" s="9" t="s">
        <v>14</v>
      </c>
      <c r="B10" s="10" t="s">
        <v>15</v>
      </c>
      <c r="C10" s="49">
        <v>48</v>
      </c>
      <c r="D10" s="49">
        <v>78360</v>
      </c>
      <c r="E10" s="49"/>
      <c r="F10" s="49"/>
      <c r="G10" s="138">
        <f t="shared" ref="G10:G29" si="2">E10/C10*100</f>
        <v>0</v>
      </c>
      <c r="H10" s="138">
        <f t="shared" ref="H10:H29" si="3">F10/D10*100</f>
        <v>0</v>
      </c>
      <c r="I10" s="49"/>
      <c r="J10" s="49"/>
    </row>
    <row r="11" spans="1:10" ht="15" customHeight="1" x14ac:dyDescent="0.25">
      <c r="A11" s="9" t="s">
        <v>16</v>
      </c>
      <c r="B11" s="10" t="s">
        <v>17</v>
      </c>
      <c r="C11" s="49">
        <v>102</v>
      </c>
      <c r="D11" s="49">
        <v>14679</v>
      </c>
      <c r="E11" s="49"/>
      <c r="F11" s="49"/>
      <c r="G11" s="138">
        <f t="shared" si="2"/>
        <v>0</v>
      </c>
      <c r="H11" s="138">
        <f t="shared" si="3"/>
        <v>0</v>
      </c>
      <c r="I11" s="49"/>
      <c r="J11" s="49"/>
    </row>
    <row r="12" spans="1:10" ht="15" customHeight="1" x14ac:dyDescent="0.25">
      <c r="A12" s="9"/>
      <c r="B12" s="12" t="s">
        <v>18</v>
      </c>
      <c r="C12" s="49">
        <v>1</v>
      </c>
      <c r="D12" s="49">
        <v>21</v>
      </c>
      <c r="E12" s="49"/>
      <c r="F12" s="49"/>
      <c r="G12" s="138">
        <f t="shared" si="2"/>
        <v>0</v>
      </c>
      <c r="H12" s="138">
        <f t="shared" si="3"/>
        <v>0</v>
      </c>
      <c r="I12" s="49"/>
      <c r="J12" s="49"/>
    </row>
    <row r="13" spans="1:10" ht="15" customHeight="1" x14ac:dyDescent="0.25">
      <c r="A13" s="9"/>
      <c r="B13" s="12" t="s">
        <v>19</v>
      </c>
      <c r="C13" s="49">
        <v>20</v>
      </c>
      <c r="D13" s="49">
        <v>2000</v>
      </c>
      <c r="E13" s="49"/>
      <c r="F13" s="49"/>
      <c r="G13" s="138">
        <f t="shared" si="2"/>
        <v>0</v>
      </c>
      <c r="H13" s="138">
        <f t="shared" si="3"/>
        <v>0</v>
      </c>
      <c r="I13" s="49"/>
      <c r="J13" s="49"/>
    </row>
    <row r="14" spans="1:10" ht="15" customHeight="1" x14ac:dyDescent="0.25">
      <c r="A14" s="102" t="s">
        <v>20</v>
      </c>
      <c r="B14" s="112" t="s">
        <v>21</v>
      </c>
      <c r="C14" s="105">
        <f>C15+C16+C17+C18</f>
        <v>1921</v>
      </c>
      <c r="D14" s="105">
        <f t="shared" ref="D14:F14" si="4">D15+D16+D17+D18</f>
        <v>1099708</v>
      </c>
      <c r="E14" s="105">
        <f t="shared" si="4"/>
        <v>158</v>
      </c>
      <c r="F14" s="105">
        <f t="shared" si="4"/>
        <v>170119</v>
      </c>
      <c r="G14" s="139">
        <f t="shared" si="2"/>
        <v>8.2248828735033843</v>
      </c>
      <c r="H14" s="139">
        <f t="shared" si="3"/>
        <v>15.469470077511485</v>
      </c>
      <c r="I14" s="105">
        <f t="shared" ref="I14:J14" si="5">I15+I16+I17+I18</f>
        <v>48236</v>
      </c>
      <c r="J14" s="105">
        <f t="shared" si="5"/>
        <v>1585085</v>
      </c>
    </row>
    <row r="15" spans="1:10" ht="15" customHeight="1" x14ac:dyDescent="0.25">
      <c r="A15" s="9" t="s">
        <v>22</v>
      </c>
      <c r="B15" s="13" t="s">
        <v>23</v>
      </c>
      <c r="C15" s="49">
        <v>675</v>
      </c>
      <c r="D15" s="49">
        <v>251904</v>
      </c>
      <c r="E15" s="49">
        <v>150</v>
      </c>
      <c r="F15" s="49">
        <v>126089</v>
      </c>
      <c r="G15" s="138">
        <f t="shared" si="2"/>
        <v>22.222222222222221</v>
      </c>
      <c r="H15" s="138">
        <f t="shared" si="3"/>
        <v>50.054385797764226</v>
      </c>
      <c r="I15" s="49">
        <v>48171</v>
      </c>
      <c r="J15" s="49">
        <v>1377413</v>
      </c>
    </row>
    <row r="16" spans="1:10" ht="15" customHeight="1" x14ac:dyDescent="0.25">
      <c r="A16" s="9" t="s">
        <v>24</v>
      </c>
      <c r="B16" s="14" t="s">
        <v>25</v>
      </c>
      <c r="C16" s="49">
        <v>431</v>
      </c>
      <c r="D16" s="49">
        <v>321436</v>
      </c>
      <c r="E16" s="49">
        <v>8</v>
      </c>
      <c r="F16" s="49">
        <v>44030</v>
      </c>
      <c r="G16" s="138">
        <f t="shared" si="2"/>
        <v>1.8561484918793503</v>
      </c>
      <c r="H16" s="138">
        <f t="shared" si="3"/>
        <v>13.697905648402791</v>
      </c>
      <c r="I16" s="49">
        <v>65</v>
      </c>
      <c r="J16" s="49">
        <v>207672</v>
      </c>
    </row>
    <row r="17" spans="1:10" ht="15" customHeight="1" x14ac:dyDescent="0.25">
      <c r="A17" s="9" t="s">
        <v>26</v>
      </c>
      <c r="B17" s="14" t="s">
        <v>27</v>
      </c>
      <c r="C17" s="49">
        <v>140</v>
      </c>
      <c r="D17" s="49">
        <v>109293</v>
      </c>
      <c r="E17" s="49"/>
      <c r="F17" s="49"/>
      <c r="G17" s="138">
        <f t="shared" si="2"/>
        <v>0</v>
      </c>
      <c r="H17" s="138">
        <f t="shared" si="3"/>
        <v>0</v>
      </c>
      <c r="I17" s="49"/>
      <c r="J17" s="49"/>
    </row>
    <row r="18" spans="1:10" ht="15" customHeight="1" x14ac:dyDescent="0.25">
      <c r="A18" s="9" t="s">
        <v>28</v>
      </c>
      <c r="B18" s="11" t="s">
        <v>29</v>
      </c>
      <c r="C18" s="49">
        <v>675</v>
      </c>
      <c r="D18" s="49">
        <v>417075</v>
      </c>
      <c r="E18" s="49"/>
      <c r="F18" s="49"/>
      <c r="G18" s="138">
        <f t="shared" si="2"/>
        <v>0</v>
      </c>
      <c r="H18" s="138">
        <f t="shared" si="3"/>
        <v>0</v>
      </c>
      <c r="I18" s="49"/>
      <c r="J18" s="49"/>
    </row>
    <row r="19" spans="1:10" ht="15" customHeight="1" x14ac:dyDescent="0.25">
      <c r="A19" s="9"/>
      <c r="B19" s="15" t="s">
        <v>30</v>
      </c>
      <c r="C19" s="49">
        <v>10</v>
      </c>
      <c r="D19" s="49">
        <v>1000</v>
      </c>
      <c r="E19" s="49"/>
      <c r="F19" s="49"/>
      <c r="G19" s="138">
        <f t="shared" si="2"/>
        <v>0</v>
      </c>
      <c r="H19" s="138">
        <f t="shared" si="3"/>
        <v>0</v>
      </c>
      <c r="I19" s="49"/>
      <c r="J19" s="49"/>
    </row>
    <row r="20" spans="1:10" ht="15" customHeight="1" x14ac:dyDescent="0.25">
      <c r="A20" s="6" t="s">
        <v>31</v>
      </c>
      <c r="B20" s="7" t="s">
        <v>32</v>
      </c>
      <c r="C20" s="48">
        <v>193</v>
      </c>
      <c r="D20" s="48">
        <v>29496</v>
      </c>
      <c r="E20" s="48"/>
      <c r="F20" s="48"/>
      <c r="G20" s="138">
        <f t="shared" si="2"/>
        <v>0</v>
      </c>
      <c r="H20" s="138">
        <f t="shared" si="3"/>
        <v>0</v>
      </c>
      <c r="I20" s="48"/>
      <c r="J20" s="48"/>
    </row>
    <row r="21" spans="1:10" ht="15" customHeight="1" x14ac:dyDescent="0.25">
      <c r="A21" s="6" t="s">
        <v>33</v>
      </c>
      <c r="B21" s="7" t="s">
        <v>34</v>
      </c>
      <c r="C21" s="48">
        <v>2330</v>
      </c>
      <c r="D21" s="48">
        <v>238459</v>
      </c>
      <c r="E21" s="48"/>
      <c r="F21" s="48"/>
      <c r="G21" s="138">
        <f t="shared" si="2"/>
        <v>0</v>
      </c>
      <c r="H21" s="138">
        <f t="shared" si="3"/>
        <v>0</v>
      </c>
      <c r="I21" s="48"/>
      <c r="J21" s="48"/>
    </row>
    <row r="22" spans="1:10" ht="15" customHeight="1" x14ac:dyDescent="0.25">
      <c r="A22" s="6" t="s">
        <v>35</v>
      </c>
      <c r="B22" s="7" t="s">
        <v>36</v>
      </c>
      <c r="C22" s="48">
        <v>1138</v>
      </c>
      <c r="D22" s="48">
        <v>1628986</v>
      </c>
      <c r="E22" s="48">
        <v>2867</v>
      </c>
      <c r="F22" s="48">
        <v>817254</v>
      </c>
      <c r="G22" s="138">
        <f t="shared" si="2"/>
        <v>251.93321616871708</v>
      </c>
      <c r="H22" s="138">
        <f t="shared" si="3"/>
        <v>50.169491941612755</v>
      </c>
      <c r="I22" s="48">
        <v>21182</v>
      </c>
      <c r="J22" s="48">
        <v>6286017</v>
      </c>
    </row>
    <row r="23" spans="1:10" ht="15" customHeight="1" x14ac:dyDescent="0.25">
      <c r="A23" s="6" t="s">
        <v>37</v>
      </c>
      <c r="B23" s="7" t="s">
        <v>38</v>
      </c>
      <c r="C23" s="48">
        <v>1238</v>
      </c>
      <c r="D23" s="48">
        <v>133814</v>
      </c>
      <c r="E23" s="48"/>
      <c r="F23" s="48"/>
      <c r="G23" s="138">
        <f t="shared" si="2"/>
        <v>0</v>
      </c>
      <c r="H23" s="138">
        <f t="shared" si="3"/>
        <v>0</v>
      </c>
      <c r="I23" s="48"/>
      <c r="J23" s="48"/>
    </row>
    <row r="24" spans="1:10" ht="15" customHeight="1" x14ac:dyDescent="0.25">
      <c r="A24" s="6" t="s">
        <v>39</v>
      </c>
      <c r="B24" s="7" t="s">
        <v>40</v>
      </c>
      <c r="C24" s="48">
        <v>323</v>
      </c>
      <c r="D24" s="48">
        <v>60832</v>
      </c>
      <c r="E24" s="48"/>
      <c r="F24" s="48"/>
      <c r="G24" s="138">
        <f t="shared" si="2"/>
        <v>0</v>
      </c>
      <c r="H24" s="138">
        <f t="shared" si="3"/>
        <v>0</v>
      </c>
      <c r="I24" s="48"/>
      <c r="J24" s="48"/>
    </row>
    <row r="25" spans="1:10" ht="15" customHeight="1" x14ac:dyDescent="0.25">
      <c r="A25" s="6" t="s">
        <v>41</v>
      </c>
      <c r="B25" s="7" t="s">
        <v>42</v>
      </c>
      <c r="C25" s="48">
        <v>4439</v>
      </c>
      <c r="D25" s="48">
        <v>496460</v>
      </c>
      <c r="E25" s="48">
        <v>31031</v>
      </c>
      <c r="F25" s="48">
        <v>1591440</v>
      </c>
      <c r="G25" s="138">
        <f t="shared" si="2"/>
        <v>699.05384095517013</v>
      </c>
      <c r="H25" s="138">
        <f t="shared" si="3"/>
        <v>320.55754743584578</v>
      </c>
      <c r="I25" s="48">
        <v>190780</v>
      </c>
      <c r="J25" s="48">
        <v>6041983</v>
      </c>
    </row>
    <row r="26" spans="1:10" ht="15" customHeight="1" x14ac:dyDescent="0.25">
      <c r="A26" s="9"/>
      <c r="B26" s="12" t="s">
        <v>43</v>
      </c>
      <c r="C26" s="183">
        <v>100</v>
      </c>
      <c r="D26" s="183">
        <v>5000</v>
      </c>
      <c r="E26" s="49"/>
      <c r="F26" s="49"/>
      <c r="G26" s="138">
        <f t="shared" si="2"/>
        <v>0</v>
      </c>
      <c r="H26" s="138">
        <f t="shared" si="3"/>
        <v>0</v>
      </c>
      <c r="I26" s="49"/>
      <c r="J26" s="49"/>
    </row>
    <row r="27" spans="1:10" ht="15" customHeight="1" x14ac:dyDescent="0.25">
      <c r="A27" s="115">
        <v>2</v>
      </c>
      <c r="B27" s="116" t="s">
        <v>44</v>
      </c>
      <c r="C27" s="118">
        <f>C8+C14+C20+C21+C22+C23+C24+C25</f>
        <v>12667</v>
      </c>
      <c r="D27" s="118">
        <f t="shared" ref="D27:F27" si="6">D8+D14+D20+D21+D22+D23+D24+D25</f>
        <v>4090897</v>
      </c>
      <c r="E27" s="118">
        <f t="shared" si="6"/>
        <v>34370</v>
      </c>
      <c r="F27" s="118">
        <f t="shared" si="6"/>
        <v>2602050</v>
      </c>
      <c r="G27" s="139">
        <f t="shared" si="2"/>
        <v>271.33496486934553</v>
      </c>
      <c r="H27" s="139">
        <f t="shared" si="3"/>
        <v>63.605854657303759</v>
      </c>
      <c r="I27" s="118">
        <f t="shared" ref="I27:J27" si="7">I8+I14+I20+I21+I22+I23+I24+I25</f>
        <v>262609</v>
      </c>
      <c r="J27" s="118">
        <f t="shared" si="7"/>
        <v>14020347</v>
      </c>
    </row>
    <row r="28" spans="1:10" ht="15" customHeight="1" x14ac:dyDescent="0.25">
      <c r="A28" s="9">
        <v>3</v>
      </c>
      <c r="B28" s="16" t="s">
        <v>45</v>
      </c>
      <c r="C28" s="49">
        <v>1896</v>
      </c>
      <c r="D28" s="49">
        <v>580376</v>
      </c>
      <c r="E28" s="183">
        <v>32168</v>
      </c>
      <c r="F28" s="183">
        <v>1725172</v>
      </c>
      <c r="G28" s="138">
        <f t="shared" si="2"/>
        <v>1696.6244725738395</v>
      </c>
      <c r="H28" s="138">
        <f t="shared" si="3"/>
        <v>297.25074779108718</v>
      </c>
      <c r="I28" s="49">
        <v>244907</v>
      </c>
      <c r="J28" s="49">
        <v>7150788</v>
      </c>
    </row>
    <row r="29" spans="1:10" ht="15" customHeight="1" thickBot="1" x14ac:dyDescent="0.3">
      <c r="A29" s="17"/>
      <c r="B29" s="18" t="s">
        <v>46</v>
      </c>
      <c r="C29" s="50">
        <v>22</v>
      </c>
      <c r="D29" s="50">
        <v>6400</v>
      </c>
      <c r="E29" s="50"/>
      <c r="F29" s="50"/>
      <c r="G29" s="138">
        <f t="shared" si="2"/>
        <v>0</v>
      </c>
      <c r="H29" s="138">
        <f t="shared" si="3"/>
        <v>0</v>
      </c>
      <c r="I29" s="50"/>
      <c r="J29" s="50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168</v>
      </c>
      <c r="D31" s="45">
        <v>411125</v>
      </c>
      <c r="E31" s="45"/>
      <c r="F31" s="45"/>
      <c r="G31" s="138">
        <f t="shared" ref="G31:G37" si="8">E31/C31*100</f>
        <v>0</v>
      </c>
      <c r="H31" s="138">
        <f t="shared" ref="H31:H37" si="9">F31/D31*100</f>
        <v>0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356</v>
      </c>
      <c r="D32" s="49">
        <v>17773</v>
      </c>
      <c r="E32" s="45"/>
      <c r="F32" s="45"/>
      <c r="G32" s="138">
        <f t="shared" si="8"/>
        <v>0</v>
      </c>
      <c r="H32" s="138">
        <f t="shared" si="9"/>
        <v>0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183">
        <v>799</v>
      </c>
      <c r="D33" s="183">
        <v>463006</v>
      </c>
      <c r="E33" s="45">
        <v>655</v>
      </c>
      <c r="F33" s="45">
        <v>250274</v>
      </c>
      <c r="G33" s="138">
        <f t="shared" si="8"/>
        <v>81.977471839799747</v>
      </c>
      <c r="H33" s="138">
        <f t="shared" si="9"/>
        <v>54.054159125367704</v>
      </c>
      <c r="I33" s="45">
        <v>1890</v>
      </c>
      <c r="J33" s="45">
        <v>1221422</v>
      </c>
    </row>
    <row r="34" spans="1:10" ht="15" customHeight="1" x14ac:dyDescent="0.25">
      <c r="A34" s="20" t="s">
        <v>53</v>
      </c>
      <c r="B34" s="11" t="s">
        <v>54</v>
      </c>
      <c r="C34" s="45"/>
      <c r="D34" s="49"/>
      <c r="E34" s="45">
        <v>17</v>
      </c>
      <c r="F34" s="45">
        <v>3218</v>
      </c>
      <c r="G34" s="138" t="e">
        <f t="shared" si="8"/>
        <v>#DIV/0!</v>
      </c>
      <c r="H34" s="138" t="e">
        <f t="shared" si="9"/>
        <v>#DIV/0!</v>
      </c>
      <c r="I34" s="45">
        <v>1431</v>
      </c>
      <c r="J34" s="45">
        <v>186065</v>
      </c>
    </row>
    <row r="35" spans="1:10" ht="15" customHeight="1" x14ac:dyDescent="0.25">
      <c r="A35" s="20" t="s">
        <v>55</v>
      </c>
      <c r="B35" s="11" t="s">
        <v>42</v>
      </c>
      <c r="C35" s="45"/>
      <c r="D35" s="49"/>
      <c r="E35" s="45">
        <v>1058</v>
      </c>
      <c r="F35" s="45">
        <v>119239</v>
      </c>
      <c r="G35" s="138" t="e">
        <f t="shared" si="8"/>
        <v>#DIV/0!</v>
      </c>
      <c r="H35" s="138" t="e">
        <f t="shared" si="9"/>
        <v>#DIV/0!</v>
      </c>
      <c r="I35" s="45">
        <v>26809</v>
      </c>
      <c r="J35" s="45">
        <v>1477106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1323</v>
      </c>
      <c r="D36" s="77">
        <f t="shared" ref="D36:F36" si="10">D31+D32+D33+D34+D35</f>
        <v>891904</v>
      </c>
      <c r="E36" s="122">
        <f t="shared" si="10"/>
        <v>1730</v>
      </c>
      <c r="F36" s="122">
        <f t="shared" si="10"/>
        <v>372731</v>
      </c>
      <c r="G36" s="137">
        <f t="shared" si="8"/>
        <v>130.76341647770221</v>
      </c>
      <c r="H36" s="137">
        <f t="shared" si="9"/>
        <v>41.790484177669349</v>
      </c>
      <c r="I36" s="122">
        <f t="shared" ref="I36:J36" si="11">I31+I32+I33+I34+I35</f>
        <v>30130</v>
      </c>
      <c r="J36" s="122">
        <f t="shared" si="11"/>
        <v>2884593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13990</v>
      </c>
      <c r="D37" s="124">
        <f t="shared" ref="D37:F37" si="12">D27+D36</f>
        <v>4982801</v>
      </c>
      <c r="E37" s="127">
        <f t="shared" si="12"/>
        <v>36100</v>
      </c>
      <c r="F37" s="127">
        <f t="shared" si="12"/>
        <v>2974781</v>
      </c>
      <c r="G37" s="141">
        <f t="shared" si="8"/>
        <v>258.04145818441742</v>
      </c>
      <c r="H37" s="141">
        <f t="shared" si="9"/>
        <v>59.700979429040011</v>
      </c>
      <c r="I37" s="127">
        <f t="shared" ref="I37:J37" si="13">I27+I36</f>
        <v>292739</v>
      </c>
      <c r="J37" s="127">
        <f t="shared" si="13"/>
        <v>16904940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G47" sqref="G47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0.28515625" style="2" customWidth="1"/>
    <col min="8" max="8" width="11.42578125" style="2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70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5.7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30.7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33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8">
        <f>C9+C10+C11</f>
        <v>747975</v>
      </c>
      <c r="D8" s="108">
        <f t="shared" ref="D8:E8" si="0">D9+D10+D11</f>
        <v>85626335</v>
      </c>
      <c r="E8" s="108">
        <f t="shared" si="0"/>
        <v>148481</v>
      </c>
      <c r="F8" s="108">
        <f>F9+F10+F11</f>
        <v>25356201</v>
      </c>
      <c r="G8" s="140">
        <f>E8/C8*100</f>
        <v>19.851064540927172</v>
      </c>
      <c r="H8" s="140">
        <f>F8/D8*100</f>
        <v>29.612619762366332</v>
      </c>
      <c r="I8" s="109">
        <f t="shared" ref="I8:J8" si="1">I9+I10+I11</f>
        <v>753203</v>
      </c>
      <c r="J8" s="109">
        <f t="shared" si="1"/>
        <v>142041145</v>
      </c>
    </row>
    <row r="9" spans="1:10" ht="15" customHeight="1" x14ac:dyDescent="0.25">
      <c r="A9" s="9" t="s">
        <v>12</v>
      </c>
      <c r="B9" s="10" t="s">
        <v>13</v>
      </c>
      <c r="C9" s="43">
        <v>693832</v>
      </c>
      <c r="D9" s="43">
        <v>75471350</v>
      </c>
      <c r="E9" s="43">
        <v>133902</v>
      </c>
      <c r="F9" s="43">
        <v>20725423</v>
      </c>
      <c r="G9" s="92">
        <f t="shared" ref="G9:G29" si="2">E9/C9*100</f>
        <v>19.298908093025403</v>
      </c>
      <c r="H9" s="92">
        <f t="shared" ref="H9:H29" si="3">F9/D9*100</f>
        <v>27.461312140302248</v>
      </c>
      <c r="I9" s="11">
        <v>629898</v>
      </c>
      <c r="J9" s="11">
        <v>99430061</v>
      </c>
    </row>
    <row r="10" spans="1:10" ht="15" customHeight="1" x14ac:dyDescent="0.25">
      <c r="A10" s="9" t="s">
        <v>14</v>
      </c>
      <c r="B10" s="10" t="s">
        <v>15</v>
      </c>
      <c r="C10" s="43">
        <v>37223</v>
      </c>
      <c r="D10" s="43">
        <v>5904556</v>
      </c>
      <c r="E10" s="43">
        <v>74</v>
      </c>
      <c r="F10" s="43">
        <v>133163</v>
      </c>
      <c r="G10" s="92">
        <f t="shared" si="2"/>
        <v>0.19880181608145503</v>
      </c>
      <c r="H10" s="92">
        <f t="shared" si="3"/>
        <v>2.2552584817554444</v>
      </c>
      <c r="I10" s="11">
        <v>1682</v>
      </c>
      <c r="J10" s="11">
        <v>3401940</v>
      </c>
    </row>
    <row r="11" spans="1:10" ht="15" customHeight="1" x14ac:dyDescent="0.25">
      <c r="A11" s="9" t="s">
        <v>16</v>
      </c>
      <c r="B11" s="10" t="s">
        <v>17</v>
      </c>
      <c r="C11" s="43">
        <v>16920</v>
      </c>
      <c r="D11" s="43">
        <v>4250429</v>
      </c>
      <c r="E11" s="43">
        <v>14505</v>
      </c>
      <c r="F11" s="43">
        <v>4497615</v>
      </c>
      <c r="G11" s="92">
        <f t="shared" si="2"/>
        <v>85.726950354609926</v>
      </c>
      <c r="H11" s="92">
        <f t="shared" si="3"/>
        <v>105.81555414759309</v>
      </c>
      <c r="I11" s="11">
        <v>121623</v>
      </c>
      <c r="J11" s="11">
        <v>39209144</v>
      </c>
    </row>
    <row r="12" spans="1:10" ht="15" customHeight="1" x14ac:dyDescent="0.25">
      <c r="A12" s="9"/>
      <c r="B12" s="12" t="s">
        <v>18</v>
      </c>
      <c r="C12" s="43">
        <v>607</v>
      </c>
      <c r="D12" s="43">
        <v>93083</v>
      </c>
      <c r="E12" s="43"/>
      <c r="F12" s="43"/>
      <c r="G12" s="92">
        <f t="shared" si="2"/>
        <v>0</v>
      </c>
      <c r="H12" s="92">
        <f t="shared" si="3"/>
        <v>0</v>
      </c>
      <c r="I12" s="11"/>
      <c r="J12" s="11"/>
    </row>
    <row r="13" spans="1:10" ht="15" customHeight="1" x14ac:dyDescent="0.25">
      <c r="A13" s="9"/>
      <c r="B13" s="12" t="s">
        <v>19</v>
      </c>
      <c r="C13" s="43">
        <v>57625</v>
      </c>
      <c r="D13" s="43">
        <v>6451002</v>
      </c>
      <c r="E13" s="43"/>
      <c r="F13" s="43"/>
      <c r="G13" s="92">
        <f t="shared" si="2"/>
        <v>0</v>
      </c>
      <c r="H13" s="92">
        <f t="shared" si="3"/>
        <v>0</v>
      </c>
      <c r="I13" s="11"/>
      <c r="J13" s="11"/>
    </row>
    <row r="14" spans="1:10" ht="15" customHeight="1" x14ac:dyDescent="0.25">
      <c r="A14" s="102" t="s">
        <v>20</v>
      </c>
      <c r="B14" s="112" t="s">
        <v>21</v>
      </c>
      <c r="C14" s="109">
        <f>C15+C16+C17+C18</f>
        <v>152088</v>
      </c>
      <c r="D14" s="109">
        <f t="shared" ref="D14:F14" si="4">D15+D16+D17+D18</f>
        <v>112650597</v>
      </c>
      <c r="E14" s="109">
        <f t="shared" si="4"/>
        <v>7570</v>
      </c>
      <c r="F14" s="109">
        <f t="shared" si="4"/>
        <v>14482204</v>
      </c>
      <c r="G14" s="140">
        <f t="shared" si="2"/>
        <v>4.9773815159644412</v>
      </c>
      <c r="H14" s="140">
        <f t="shared" si="3"/>
        <v>12.85586085265043</v>
      </c>
      <c r="I14" s="109">
        <f t="shared" ref="I14:J14" si="5">I15+I16+I17+I18</f>
        <v>158962</v>
      </c>
      <c r="J14" s="109">
        <f t="shared" si="5"/>
        <v>160259340</v>
      </c>
    </row>
    <row r="15" spans="1:10" ht="15" customHeight="1" x14ac:dyDescent="0.25">
      <c r="A15" s="9" t="s">
        <v>22</v>
      </c>
      <c r="B15" s="13" t="s">
        <v>23</v>
      </c>
      <c r="C15" s="11">
        <v>72673</v>
      </c>
      <c r="D15" s="11">
        <v>39380926</v>
      </c>
      <c r="E15" s="11">
        <v>7161</v>
      </c>
      <c r="F15" s="11">
        <v>11570324</v>
      </c>
      <c r="G15" s="92">
        <f t="shared" si="2"/>
        <v>9.8537283447772914</v>
      </c>
      <c r="H15" s="92">
        <f t="shared" si="3"/>
        <v>29.380528025166296</v>
      </c>
      <c r="I15" s="11">
        <v>154053</v>
      </c>
      <c r="J15" s="11">
        <v>101789670</v>
      </c>
    </row>
    <row r="16" spans="1:10" ht="15" customHeight="1" x14ac:dyDescent="0.25">
      <c r="A16" s="9" t="s">
        <v>24</v>
      </c>
      <c r="B16" s="14" t="s">
        <v>25</v>
      </c>
      <c r="C16" s="11">
        <v>54694</v>
      </c>
      <c r="D16" s="11">
        <v>41908687</v>
      </c>
      <c r="E16" s="11">
        <v>358</v>
      </c>
      <c r="F16" s="11">
        <v>2120545</v>
      </c>
      <c r="G16" s="92">
        <f t="shared" si="2"/>
        <v>0.65455077339379097</v>
      </c>
      <c r="H16" s="92">
        <f t="shared" si="3"/>
        <v>5.0599175297474721</v>
      </c>
      <c r="I16" s="11">
        <v>4458</v>
      </c>
      <c r="J16" s="11">
        <v>43623459</v>
      </c>
    </row>
    <row r="17" spans="1:10" ht="15" customHeight="1" x14ac:dyDescent="0.25">
      <c r="A17" s="9" t="s">
        <v>26</v>
      </c>
      <c r="B17" s="14" t="s">
        <v>27</v>
      </c>
      <c r="C17" s="11">
        <v>12925</v>
      </c>
      <c r="D17" s="11">
        <v>10977049</v>
      </c>
      <c r="E17" s="11">
        <v>50</v>
      </c>
      <c r="F17" s="11">
        <v>791290</v>
      </c>
      <c r="G17" s="92">
        <f t="shared" si="2"/>
        <v>0.38684719535783368</v>
      </c>
      <c r="H17" s="92">
        <f t="shared" si="3"/>
        <v>7.2085858412402102</v>
      </c>
      <c r="I17" s="11">
        <v>386</v>
      </c>
      <c r="J17" s="11">
        <v>14828304</v>
      </c>
    </row>
    <row r="18" spans="1:10" ht="15" customHeight="1" x14ac:dyDescent="0.25">
      <c r="A18" s="9" t="s">
        <v>28</v>
      </c>
      <c r="B18" s="11" t="s">
        <v>29</v>
      </c>
      <c r="C18" s="11">
        <v>11796</v>
      </c>
      <c r="D18" s="11">
        <v>20383935</v>
      </c>
      <c r="E18" s="11">
        <v>1</v>
      </c>
      <c r="F18" s="11">
        <v>45</v>
      </c>
      <c r="G18" s="92">
        <f t="shared" si="2"/>
        <v>8.4774499830450999E-3</v>
      </c>
      <c r="H18" s="92">
        <f t="shared" si="3"/>
        <v>2.2076208543639881E-4</v>
      </c>
      <c r="I18" s="11">
        <v>65</v>
      </c>
      <c r="J18" s="11">
        <v>17907</v>
      </c>
    </row>
    <row r="19" spans="1:10" ht="15" customHeight="1" x14ac:dyDescent="0.25">
      <c r="A19" s="9"/>
      <c r="B19" s="15" t="s">
        <v>30</v>
      </c>
      <c r="C19" s="11">
        <v>503</v>
      </c>
      <c r="D19" s="11">
        <v>312400</v>
      </c>
      <c r="E19" s="11"/>
      <c r="F19" s="11"/>
      <c r="G19" s="92">
        <f t="shared" si="2"/>
        <v>0</v>
      </c>
      <c r="H19" s="92">
        <f t="shared" si="3"/>
        <v>0</v>
      </c>
      <c r="I19" s="11"/>
      <c r="J19" s="11"/>
    </row>
    <row r="20" spans="1:10" ht="15" customHeight="1" x14ac:dyDescent="0.25">
      <c r="A20" s="6" t="s">
        <v>31</v>
      </c>
      <c r="B20" s="7" t="s">
        <v>32</v>
      </c>
      <c r="C20" s="8">
        <v>6554</v>
      </c>
      <c r="D20" s="8">
        <v>9987645</v>
      </c>
      <c r="E20" s="8">
        <v>20</v>
      </c>
      <c r="F20" s="8">
        <v>218996</v>
      </c>
      <c r="G20" s="92">
        <f t="shared" si="2"/>
        <v>0.30515715593530668</v>
      </c>
      <c r="H20" s="92">
        <f t="shared" si="3"/>
        <v>2.1926690426021347</v>
      </c>
      <c r="I20" s="8">
        <v>41</v>
      </c>
      <c r="J20" s="8">
        <v>857792</v>
      </c>
    </row>
    <row r="21" spans="1:10" ht="15" customHeight="1" x14ac:dyDescent="0.25">
      <c r="A21" s="6" t="s">
        <v>33</v>
      </c>
      <c r="B21" s="7" t="s">
        <v>34</v>
      </c>
      <c r="C21" s="8">
        <v>15778</v>
      </c>
      <c r="D21" s="8">
        <v>4109389</v>
      </c>
      <c r="E21" s="8">
        <v>1903</v>
      </c>
      <c r="F21" s="8">
        <v>235132</v>
      </c>
      <c r="G21" s="92">
        <f t="shared" si="2"/>
        <v>12.061097731017872</v>
      </c>
      <c r="H21" s="92">
        <f t="shared" si="3"/>
        <v>5.7218238526457341</v>
      </c>
      <c r="I21" s="8">
        <v>20826</v>
      </c>
      <c r="J21" s="8">
        <v>5213609</v>
      </c>
    </row>
    <row r="22" spans="1:10" ht="15" customHeight="1" x14ac:dyDescent="0.25">
      <c r="A22" s="6" t="s">
        <v>35</v>
      </c>
      <c r="B22" s="7" t="s">
        <v>36</v>
      </c>
      <c r="C22" s="8">
        <v>16130</v>
      </c>
      <c r="D22" s="8">
        <v>18325350</v>
      </c>
      <c r="E22" s="8">
        <v>3141</v>
      </c>
      <c r="F22" s="8">
        <v>1749265</v>
      </c>
      <c r="G22" s="92">
        <f t="shared" si="2"/>
        <v>19.473031618102915</v>
      </c>
      <c r="H22" s="92">
        <f t="shared" si="3"/>
        <v>9.54560213038223</v>
      </c>
      <c r="I22" s="8">
        <v>54968</v>
      </c>
      <c r="J22" s="8">
        <v>43967910</v>
      </c>
    </row>
    <row r="23" spans="1:10" ht="15" customHeight="1" x14ac:dyDescent="0.25">
      <c r="A23" s="6" t="s">
        <v>37</v>
      </c>
      <c r="B23" s="7" t="s">
        <v>38</v>
      </c>
      <c r="C23" s="8">
        <v>6534</v>
      </c>
      <c r="D23" s="8">
        <v>1322307</v>
      </c>
      <c r="E23" s="8"/>
      <c r="F23" s="8"/>
      <c r="G23" s="92">
        <f t="shared" si="2"/>
        <v>0</v>
      </c>
      <c r="H23" s="92">
        <f t="shared" si="3"/>
        <v>0</v>
      </c>
      <c r="I23" s="8"/>
      <c r="J23" s="8"/>
    </row>
    <row r="24" spans="1:10" ht="15" customHeight="1" x14ac:dyDescent="0.25">
      <c r="A24" s="6" t="s">
        <v>39</v>
      </c>
      <c r="B24" s="7" t="s">
        <v>40</v>
      </c>
      <c r="C24" s="8">
        <v>10165</v>
      </c>
      <c r="D24" s="8">
        <v>3382985</v>
      </c>
      <c r="E24" s="8">
        <v>2</v>
      </c>
      <c r="F24" s="8">
        <v>2523</v>
      </c>
      <c r="G24" s="92">
        <f t="shared" si="2"/>
        <v>1.9675356615838663E-2</v>
      </c>
      <c r="H24" s="92">
        <f t="shared" si="3"/>
        <v>7.4579106912977741E-2</v>
      </c>
      <c r="I24" s="8">
        <v>48</v>
      </c>
      <c r="J24" s="8">
        <v>37334</v>
      </c>
    </row>
    <row r="25" spans="1:10" ht="15" customHeight="1" x14ac:dyDescent="0.25">
      <c r="A25" s="6" t="s">
        <v>41</v>
      </c>
      <c r="B25" s="7" t="s">
        <v>42</v>
      </c>
      <c r="C25" s="8">
        <v>34196</v>
      </c>
      <c r="D25" s="8">
        <v>25362377</v>
      </c>
      <c r="E25" s="8">
        <v>44429</v>
      </c>
      <c r="F25" s="8">
        <v>23859479</v>
      </c>
      <c r="G25" s="92">
        <f t="shared" si="2"/>
        <v>129.92455257924905</v>
      </c>
      <c r="H25" s="92">
        <f t="shared" si="3"/>
        <v>94.074301474187536</v>
      </c>
      <c r="I25" s="8">
        <v>153456</v>
      </c>
      <c r="J25" s="8">
        <v>5252522</v>
      </c>
    </row>
    <row r="26" spans="1:10" ht="15" customHeight="1" x14ac:dyDescent="0.25">
      <c r="A26" s="9"/>
      <c r="B26" s="12" t="s">
        <v>43</v>
      </c>
      <c r="C26" s="11">
        <v>873</v>
      </c>
      <c r="D26" s="11">
        <v>206254</v>
      </c>
      <c r="E26" s="11"/>
      <c r="F26" s="11"/>
      <c r="G26" s="92">
        <f t="shared" si="2"/>
        <v>0</v>
      </c>
      <c r="H26" s="92">
        <f t="shared" si="3"/>
        <v>0</v>
      </c>
      <c r="I26" s="11"/>
      <c r="J26" s="11"/>
    </row>
    <row r="27" spans="1:10" ht="15" customHeight="1" x14ac:dyDescent="0.25">
      <c r="A27" s="115">
        <v>2</v>
      </c>
      <c r="B27" s="116" t="s">
        <v>44</v>
      </c>
      <c r="C27" s="110">
        <f>C8+C14+C20+C21+C22+C23+C24+C25</f>
        <v>989420</v>
      </c>
      <c r="D27" s="110">
        <f t="shared" ref="D27:F27" si="6">D8+D14+D20+D21+D22+D23+D24+D25</f>
        <v>260766985</v>
      </c>
      <c r="E27" s="110">
        <f t="shared" si="6"/>
        <v>205546</v>
      </c>
      <c r="F27" s="110">
        <f t="shared" si="6"/>
        <v>65903800</v>
      </c>
      <c r="G27" s="140">
        <f t="shared" si="2"/>
        <v>20.774393078773421</v>
      </c>
      <c r="H27" s="140">
        <f t="shared" si="3"/>
        <v>25.273061311806782</v>
      </c>
      <c r="I27" s="121">
        <f t="shared" ref="I27:J27" si="7">I8+I14+I20+I21+I22+I23+I24+I25</f>
        <v>1141504</v>
      </c>
      <c r="J27" s="121">
        <f t="shared" si="7"/>
        <v>357629652</v>
      </c>
    </row>
    <row r="28" spans="1:10" ht="15" customHeight="1" x14ac:dyDescent="0.25">
      <c r="A28" s="9">
        <v>3</v>
      </c>
      <c r="B28" s="16" t="s">
        <v>45</v>
      </c>
      <c r="C28" s="11">
        <v>138826</v>
      </c>
      <c r="D28" s="11">
        <v>27169815</v>
      </c>
      <c r="E28" s="11">
        <v>25667</v>
      </c>
      <c r="F28" s="11">
        <v>4466657</v>
      </c>
      <c r="G28" s="92">
        <f t="shared" si="2"/>
        <v>18.488611643352108</v>
      </c>
      <c r="H28" s="92">
        <f t="shared" si="3"/>
        <v>16.439777009891309</v>
      </c>
      <c r="I28" s="11">
        <v>745919</v>
      </c>
      <c r="J28" s="11">
        <v>94061944</v>
      </c>
    </row>
    <row r="29" spans="1:10" ht="15" customHeight="1" thickBot="1" x14ac:dyDescent="0.3">
      <c r="A29" s="17"/>
      <c r="B29" s="18" t="s">
        <v>46</v>
      </c>
      <c r="C29" s="19">
        <v>9900</v>
      </c>
      <c r="D29" s="19">
        <v>1551792</v>
      </c>
      <c r="E29" s="19"/>
      <c r="F29" s="19"/>
      <c r="G29" s="92">
        <f t="shared" si="2"/>
        <v>0</v>
      </c>
      <c r="H29" s="92">
        <f t="shared" si="3"/>
        <v>0</v>
      </c>
      <c r="I29" s="19"/>
      <c r="J29" s="19"/>
    </row>
    <row r="30" spans="1:10" s="5" customFormat="1" ht="15" customHeight="1" x14ac:dyDescent="0.25">
      <c r="A30" s="150">
        <v>4</v>
      </c>
      <c r="B30" s="151" t="s">
        <v>47</v>
      </c>
      <c r="C30" s="217"/>
      <c r="D30" s="218"/>
      <c r="E30" s="218"/>
      <c r="F30" s="218"/>
      <c r="G30" s="218"/>
      <c r="H30" s="218"/>
      <c r="I30" s="218"/>
      <c r="J30" s="218"/>
    </row>
    <row r="31" spans="1:10" ht="15" customHeight="1" x14ac:dyDescent="0.25">
      <c r="A31" s="20" t="s">
        <v>48</v>
      </c>
      <c r="B31" s="11" t="s">
        <v>49</v>
      </c>
      <c r="C31" s="11"/>
      <c r="D31" s="11"/>
      <c r="E31" s="11"/>
      <c r="F31" s="11"/>
      <c r="G31" s="92" t="e">
        <f t="shared" ref="G31:G37" si="8">E31/C31*100</f>
        <v>#DIV/0!</v>
      </c>
      <c r="H31" s="92" t="e">
        <f t="shared" ref="H31:H37" si="9">F31/D31*100</f>
        <v>#DIV/0!</v>
      </c>
      <c r="I31" s="11"/>
      <c r="J31" s="11"/>
    </row>
    <row r="32" spans="1:10" ht="15" customHeight="1" x14ac:dyDescent="0.25">
      <c r="A32" s="20" t="s">
        <v>50</v>
      </c>
      <c r="B32" s="11" t="s">
        <v>34</v>
      </c>
      <c r="C32" s="11">
        <v>891</v>
      </c>
      <c r="D32" s="11">
        <v>1713100</v>
      </c>
      <c r="E32" s="11">
        <v>400</v>
      </c>
      <c r="F32" s="11">
        <v>238799</v>
      </c>
      <c r="G32" s="92">
        <f t="shared" si="8"/>
        <v>44.893378226711562</v>
      </c>
      <c r="H32" s="92">
        <f t="shared" si="9"/>
        <v>13.939583211721441</v>
      </c>
      <c r="I32" s="11">
        <v>3020</v>
      </c>
      <c r="J32" s="11">
        <v>5079297</v>
      </c>
    </row>
    <row r="33" spans="1:10" ht="15" customHeight="1" x14ac:dyDescent="0.25">
      <c r="A33" s="20" t="s">
        <v>51</v>
      </c>
      <c r="B33" s="11" t="s">
        <v>52</v>
      </c>
      <c r="C33" s="11">
        <v>14638</v>
      </c>
      <c r="D33" s="11">
        <v>37216436</v>
      </c>
      <c r="E33" s="11">
        <v>3103</v>
      </c>
      <c r="F33" s="11">
        <v>6388434</v>
      </c>
      <c r="G33" s="92">
        <f t="shared" si="8"/>
        <v>21.198251127203168</v>
      </c>
      <c r="H33" s="92">
        <f t="shared" si="9"/>
        <v>17.165625424207732</v>
      </c>
      <c r="I33" s="11">
        <v>25065</v>
      </c>
      <c r="J33" s="11">
        <v>88788276</v>
      </c>
    </row>
    <row r="34" spans="1:10" ht="15" customHeight="1" x14ac:dyDescent="0.25">
      <c r="A34" s="20" t="s">
        <v>53</v>
      </c>
      <c r="B34" s="11" t="s">
        <v>54</v>
      </c>
      <c r="C34" s="11">
        <v>4385</v>
      </c>
      <c r="D34" s="11">
        <v>4721369</v>
      </c>
      <c r="E34" s="11">
        <v>0</v>
      </c>
      <c r="F34" s="11">
        <v>0</v>
      </c>
      <c r="G34" s="92">
        <f>E34/C34*100</f>
        <v>0</v>
      </c>
      <c r="H34" s="92">
        <f>F34/D34*100</f>
        <v>0</v>
      </c>
      <c r="I34" s="11">
        <v>5259</v>
      </c>
      <c r="J34" s="11">
        <v>1291987</v>
      </c>
    </row>
    <row r="35" spans="1:10" ht="15" customHeight="1" x14ac:dyDescent="0.25">
      <c r="A35" s="20" t="s">
        <v>55</v>
      </c>
      <c r="B35" s="11" t="s">
        <v>42</v>
      </c>
      <c r="C35" s="11">
        <v>105134</v>
      </c>
      <c r="D35" s="11">
        <v>250558195</v>
      </c>
      <c r="E35" s="11">
        <v>2059</v>
      </c>
      <c r="F35" s="11">
        <v>54989084</v>
      </c>
      <c r="G35" s="92">
        <f>E35/C35*100</f>
        <v>1.9584530218578196</v>
      </c>
      <c r="H35" s="92">
        <f>F35/D35*100</f>
        <v>21.946631599896381</v>
      </c>
      <c r="I35" s="11">
        <v>215287</v>
      </c>
      <c r="J35" s="11">
        <v>256291839</v>
      </c>
    </row>
    <row r="36" spans="1:10" ht="15" customHeight="1" thickBot="1" x14ac:dyDescent="0.3">
      <c r="A36" s="21">
        <v>5</v>
      </c>
      <c r="B36" s="22" t="s">
        <v>56</v>
      </c>
      <c r="C36" s="22">
        <f>C31+C32+C33+C34+C35</f>
        <v>125048</v>
      </c>
      <c r="D36" s="22">
        <f t="shared" ref="D36" si="10">D31+D32+D33+D34+D35</f>
        <v>294209100</v>
      </c>
      <c r="E36" s="22">
        <f>E31+E32+E33+E34+E35</f>
        <v>5562</v>
      </c>
      <c r="F36" s="22">
        <f>F31+F32+F33+F34+F35</f>
        <v>61616317</v>
      </c>
      <c r="G36" s="91">
        <f t="shared" si="8"/>
        <v>4.4478920094683643</v>
      </c>
      <c r="H36" s="91">
        <f t="shared" si="9"/>
        <v>20.943035752463128</v>
      </c>
      <c r="I36" s="22">
        <f t="shared" ref="I36:J36" si="11">I31+I32+I33+I34+I35</f>
        <v>248631</v>
      </c>
      <c r="J36" s="22">
        <f t="shared" si="11"/>
        <v>351451399</v>
      </c>
    </row>
    <row r="37" spans="1:10" s="5" customFormat="1" ht="15" customHeight="1" thickBot="1" x14ac:dyDescent="0.3">
      <c r="A37" s="125"/>
      <c r="B37" s="126" t="s">
        <v>57</v>
      </c>
      <c r="C37" s="126">
        <f>C27+C36</f>
        <v>1114468</v>
      </c>
      <c r="D37" s="126">
        <f t="shared" ref="D37:F37" si="12">D27+D36</f>
        <v>554976085</v>
      </c>
      <c r="E37" s="127">
        <f t="shared" si="12"/>
        <v>211108</v>
      </c>
      <c r="F37" s="127">
        <f t="shared" si="12"/>
        <v>127520117</v>
      </c>
      <c r="G37" s="145">
        <f t="shared" si="8"/>
        <v>18.942490946352876</v>
      </c>
      <c r="H37" s="145">
        <f t="shared" si="9"/>
        <v>22.977587763984459</v>
      </c>
      <c r="I37" s="136">
        <f t="shared" ref="I37:J37" si="13">I27+I36</f>
        <v>1390135</v>
      </c>
      <c r="J37" s="126">
        <f t="shared" si="13"/>
        <v>709081051</v>
      </c>
    </row>
  </sheetData>
  <mergeCells count="12">
    <mergeCell ref="C30:J30"/>
    <mergeCell ref="A5:A6"/>
    <mergeCell ref="B5:B6"/>
    <mergeCell ref="C5:D5"/>
    <mergeCell ref="E5:F5"/>
    <mergeCell ref="G5:H5"/>
    <mergeCell ref="I5:J5"/>
    <mergeCell ref="A1:J1"/>
    <mergeCell ref="A2:J2"/>
    <mergeCell ref="A3:J3"/>
    <mergeCell ref="C7:J7"/>
    <mergeCell ref="A4:J4"/>
  </mergeCells>
  <printOptions horizontalCentered="1"/>
  <pageMargins left="0.5" right="0.5" top="0.5" bottom="0.5" header="0.25" footer="0.25"/>
  <pageSetup paperSize="9" scale="9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113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7396</v>
      </c>
      <c r="D8" s="104">
        <f t="shared" ref="D8:F8" si="0">D9+D10+D11</f>
        <v>711239</v>
      </c>
      <c r="E8" s="104">
        <f t="shared" si="0"/>
        <v>18234</v>
      </c>
      <c r="F8" s="104">
        <f t="shared" si="0"/>
        <v>666424</v>
      </c>
      <c r="G8" s="139">
        <f>E8/C8*100</f>
        <v>246.53866955110871</v>
      </c>
      <c r="H8" s="139">
        <f>F8/D8*100</f>
        <v>93.699023816185559</v>
      </c>
      <c r="I8" s="104">
        <f t="shared" ref="I8:J8" si="1">I9+I10+I11</f>
        <v>92764</v>
      </c>
      <c r="J8" s="104">
        <f t="shared" si="1"/>
        <v>2427955</v>
      </c>
    </row>
    <row r="9" spans="1:10" ht="15" customHeight="1" x14ac:dyDescent="0.25">
      <c r="A9" s="9" t="s">
        <v>12</v>
      </c>
      <c r="B9" s="10" t="s">
        <v>13</v>
      </c>
      <c r="C9" s="45">
        <v>5373</v>
      </c>
      <c r="D9" s="45">
        <v>496414</v>
      </c>
      <c r="E9" s="45">
        <v>18234</v>
      </c>
      <c r="F9" s="45">
        <v>666424</v>
      </c>
      <c r="G9" s="138">
        <f>E9/C9*100</f>
        <v>339.36348408710217</v>
      </c>
      <c r="H9" s="138">
        <f>F9/D9*100</f>
        <v>134.2476239590342</v>
      </c>
      <c r="I9" s="45">
        <v>92764</v>
      </c>
      <c r="J9" s="45">
        <v>2427955</v>
      </c>
    </row>
    <row r="10" spans="1:10" ht="15" customHeight="1" x14ac:dyDescent="0.25">
      <c r="A10" s="9" t="s">
        <v>14</v>
      </c>
      <c r="B10" s="10" t="s">
        <v>15</v>
      </c>
      <c r="C10" s="45">
        <v>1246</v>
      </c>
      <c r="D10" s="45">
        <v>122915</v>
      </c>
      <c r="E10" s="45"/>
      <c r="F10" s="45"/>
      <c r="G10" s="138">
        <f t="shared" ref="G10:G29" si="2">E10/C10*100</f>
        <v>0</v>
      </c>
      <c r="H10" s="138">
        <f t="shared" ref="H10:H29" si="3">F10/D10*100</f>
        <v>0</v>
      </c>
      <c r="I10" s="45"/>
      <c r="J10" s="45"/>
    </row>
    <row r="11" spans="1:10" ht="15" customHeight="1" x14ac:dyDescent="0.25">
      <c r="A11" s="9" t="s">
        <v>16</v>
      </c>
      <c r="B11" s="10" t="s">
        <v>17</v>
      </c>
      <c r="C11" s="45">
        <v>777</v>
      </c>
      <c r="D11" s="45">
        <v>91910</v>
      </c>
      <c r="E11" s="45"/>
      <c r="F11" s="45"/>
      <c r="G11" s="138">
        <f t="shared" si="2"/>
        <v>0</v>
      </c>
      <c r="H11" s="138">
        <f t="shared" si="3"/>
        <v>0</v>
      </c>
      <c r="I11" s="45"/>
      <c r="J11" s="45"/>
    </row>
    <row r="12" spans="1:10" ht="15" customHeight="1" x14ac:dyDescent="0.25">
      <c r="A12" s="9"/>
      <c r="B12" s="12" t="s">
        <v>18</v>
      </c>
      <c r="C12" s="45">
        <v>40</v>
      </c>
      <c r="D12" s="45">
        <v>3719</v>
      </c>
      <c r="E12" s="45"/>
      <c r="F12" s="45"/>
      <c r="G12" s="138">
        <f t="shared" si="2"/>
        <v>0</v>
      </c>
      <c r="H12" s="138">
        <f t="shared" si="3"/>
        <v>0</v>
      </c>
      <c r="I12" s="45"/>
      <c r="J12" s="45"/>
    </row>
    <row r="13" spans="1:10" ht="15" customHeight="1" x14ac:dyDescent="0.25">
      <c r="A13" s="9"/>
      <c r="B13" s="12" t="s">
        <v>19</v>
      </c>
      <c r="C13" s="45">
        <v>2412</v>
      </c>
      <c r="D13" s="45">
        <v>225801</v>
      </c>
      <c r="E13" s="45"/>
      <c r="F13" s="45"/>
      <c r="G13" s="138">
        <f t="shared" si="2"/>
        <v>0</v>
      </c>
      <c r="H13" s="138">
        <f t="shared" si="3"/>
        <v>0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2911</v>
      </c>
      <c r="D14" s="104">
        <f t="shared" ref="D14:F14" si="4">D15+D16+D17+D18</f>
        <v>685605</v>
      </c>
      <c r="E14" s="104">
        <f t="shared" si="4"/>
        <v>151</v>
      </c>
      <c r="F14" s="104">
        <f t="shared" si="4"/>
        <v>283141</v>
      </c>
      <c r="G14" s="139">
        <f t="shared" si="2"/>
        <v>5.1872208862933702</v>
      </c>
      <c r="H14" s="139">
        <f t="shared" si="3"/>
        <v>41.297977698529039</v>
      </c>
      <c r="I14" s="104">
        <f t="shared" ref="I14:J14" si="5">I15+I16+I17+I18</f>
        <v>194</v>
      </c>
      <c r="J14" s="104">
        <f t="shared" si="5"/>
        <v>790960</v>
      </c>
    </row>
    <row r="15" spans="1:10" ht="15" customHeight="1" x14ac:dyDescent="0.25">
      <c r="A15" s="9" t="s">
        <v>22</v>
      </c>
      <c r="B15" s="13" t="s">
        <v>23</v>
      </c>
      <c r="C15" s="45">
        <v>1530</v>
      </c>
      <c r="D15" s="45">
        <v>253735</v>
      </c>
      <c r="E15" s="45">
        <v>151</v>
      </c>
      <c r="F15" s="45">
        <v>283141</v>
      </c>
      <c r="G15" s="138">
        <f t="shared" si="2"/>
        <v>9.8692810457516345</v>
      </c>
      <c r="H15" s="138">
        <f t="shared" si="3"/>
        <v>111.58925650777385</v>
      </c>
      <c r="I15" s="45">
        <v>194</v>
      </c>
      <c r="J15" s="45">
        <v>790960</v>
      </c>
    </row>
    <row r="16" spans="1:10" ht="15" customHeight="1" x14ac:dyDescent="0.25">
      <c r="A16" s="9" t="s">
        <v>24</v>
      </c>
      <c r="B16" s="14" t="s">
        <v>25</v>
      </c>
      <c r="C16" s="45">
        <v>510</v>
      </c>
      <c r="D16" s="45">
        <v>102718</v>
      </c>
      <c r="E16" s="45"/>
      <c r="F16" s="45"/>
      <c r="G16" s="138">
        <f t="shared" si="2"/>
        <v>0</v>
      </c>
      <c r="H16" s="138">
        <f t="shared" si="3"/>
        <v>0</v>
      </c>
      <c r="I16" s="45"/>
      <c r="J16" s="45"/>
    </row>
    <row r="17" spans="1:10" ht="15" customHeight="1" x14ac:dyDescent="0.25">
      <c r="A17" s="9" t="s">
        <v>26</v>
      </c>
      <c r="B17" s="14" t="s">
        <v>27</v>
      </c>
      <c r="C17" s="45">
        <v>296</v>
      </c>
      <c r="D17" s="45">
        <v>69853</v>
      </c>
      <c r="E17" s="45"/>
      <c r="F17" s="45"/>
      <c r="G17" s="138">
        <f t="shared" si="2"/>
        <v>0</v>
      </c>
      <c r="H17" s="138">
        <f t="shared" si="3"/>
        <v>0</v>
      </c>
      <c r="I17" s="45"/>
      <c r="J17" s="45"/>
    </row>
    <row r="18" spans="1:10" ht="15" customHeight="1" x14ac:dyDescent="0.25">
      <c r="A18" s="9" t="s">
        <v>28</v>
      </c>
      <c r="B18" s="11" t="s">
        <v>29</v>
      </c>
      <c r="C18" s="45">
        <v>575</v>
      </c>
      <c r="D18" s="45">
        <v>259299</v>
      </c>
      <c r="E18" s="45"/>
      <c r="F18" s="45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>
        <v>55</v>
      </c>
      <c r="D19" s="45">
        <v>7397</v>
      </c>
      <c r="E19" s="45"/>
      <c r="F19" s="45"/>
      <c r="G19" s="138">
        <f t="shared" si="2"/>
        <v>0</v>
      </c>
      <c r="H19" s="138">
        <f t="shared" si="3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25</v>
      </c>
      <c r="D20" s="44">
        <v>2532</v>
      </c>
      <c r="E20" s="44"/>
      <c r="F20" s="44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4">
        <v>30</v>
      </c>
      <c r="D21" s="44">
        <v>3483</v>
      </c>
      <c r="E21" s="44"/>
      <c r="F21" s="44"/>
      <c r="G21" s="138">
        <f t="shared" si="2"/>
        <v>0</v>
      </c>
      <c r="H21" s="138">
        <f t="shared" si="3"/>
        <v>0</v>
      </c>
      <c r="I21" s="44"/>
      <c r="J21" s="44"/>
    </row>
    <row r="22" spans="1:10" ht="15" customHeight="1" x14ac:dyDescent="0.25">
      <c r="A22" s="6" t="s">
        <v>35</v>
      </c>
      <c r="B22" s="7" t="s">
        <v>36</v>
      </c>
      <c r="C22" s="44">
        <v>136</v>
      </c>
      <c r="D22" s="44">
        <v>73776</v>
      </c>
      <c r="E22" s="44">
        <v>72</v>
      </c>
      <c r="F22" s="44">
        <v>86752</v>
      </c>
      <c r="G22" s="138">
        <f t="shared" si="2"/>
        <v>52.941176470588239</v>
      </c>
      <c r="H22" s="138">
        <f t="shared" si="3"/>
        <v>117.58837562350899</v>
      </c>
      <c r="I22" s="44">
        <v>174</v>
      </c>
      <c r="J22" s="44">
        <v>292549</v>
      </c>
    </row>
    <row r="23" spans="1:10" ht="15" customHeight="1" x14ac:dyDescent="0.25">
      <c r="A23" s="6" t="s">
        <v>37</v>
      </c>
      <c r="B23" s="7" t="s">
        <v>38</v>
      </c>
      <c r="C23" s="44">
        <v>25</v>
      </c>
      <c r="D23" s="44">
        <v>2532</v>
      </c>
      <c r="E23" s="44">
        <v>2</v>
      </c>
      <c r="F23" s="44">
        <v>85</v>
      </c>
      <c r="G23" s="138">
        <f t="shared" si="2"/>
        <v>8</v>
      </c>
      <c r="H23" s="138">
        <f t="shared" si="3"/>
        <v>3.3570300157977884</v>
      </c>
      <c r="I23" s="44">
        <v>9</v>
      </c>
      <c r="J23" s="44">
        <v>308</v>
      </c>
    </row>
    <row r="24" spans="1:10" ht="15" customHeight="1" x14ac:dyDescent="0.25">
      <c r="A24" s="6" t="s">
        <v>39</v>
      </c>
      <c r="B24" s="7" t="s">
        <v>40</v>
      </c>
      <c r="C24" s="44">
        <v>25</v>
      </c>
      <c r="D24" s="44">
        <v>2532</v>
      </c>
      <c r="E24" s="44"/>
      <c r="F24" s="44"/>
      <c r="G24" s="138">
        <f t="shared" si="2"/>
        <v>0</v>
      </c>
      <c r="H24" s="138">
        <f t="shared" si="3"/>
        <v>0</v>
      </c>
      <c r="I24" s="44"/>
      <c r="J24" s="44"/>
    </row>
    <row r="25" spans="1:10" ht="15" customHeight="1" x14ac:dyDescent="0.25">
      <c r="A25" s="6" t="s">
        <v>41</v>
      </c>
      <c r="B25" s="7" t="s">
        <v>42</v>
      </c>
      <c r="C25" s="44">
        <v>9285</v>
      </c>
      <c r="D25" s="44">
        <v>3213815</v>
      </c>
      <c r="E25" s="44">
        <v>7031</v>
      </c>
      <c r="F25" s="44">
        <v>897553</v>
      </c>
      <c r="G25" s="138">
        <f t="shared" si="2"/>
        <v>75.724286483575668</v>
      </c>
      <c r="H25" s="138">
        <f t="shared" si="3"/>
        <v>27.927961005845077</v>
      </c>
      <c r="I25" s="44">
        <v>55502</v>
      </c>
      <c r="J25" s="44">
        <v>4176669</v>
      </c>
    </row>
    <row r="26" spans="1:10" ht="15" customHeight="1" x14ac:dyDescent="0.25">
      <c r="A26" s="9"/>
      <c r="B26" s="12" t="s">
        <v>43</v>
      </c>
      <c r="C26" s="45">
        <v>906</v>
      </c>
      <c r="D26" s="45">
        <v>75501</v>
      </c>
      <c r="E26" s="45"/>
      <c r="F26" s="45"/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19833</v>
      </c>
      <c r="D27" s="117">
        <f t="shared" ref="D27:F27" si="6">D8+D14+D20+D21+D22+D23+D24+D25</f>
        <v>4695514</v>
      </c>
      <c r="E27" s="117">
        <f t="shared" si="6"/>
        <v>25490</v>
      </c>
      <c r="F27" s="117">
        <f t="shared" si="6"/>
        <v>1933955</v>
      </c>
      <c r="G27" s="139">
        <f t="shared" si="2"/>
        <v>128.52316845661272</v>
      </c>
      <c r="H27" s="139">
        <f t="shared" si="3"/>
        <v>41.187290677868283</v>
      </c>
      <c r="I27" s="117">
        <f t="shared" ref="I27:J27" si="7">I8+I14+I20+I21+I22+I23+I24+I25</f>
        <v>148643</v>
      </c>
      <c r="J27" s="117">
        <f t="shared" si="7"/>
        <v>7688441</v>
      </c>
    </row>
    <row r="28" spans="1:10" ht="15" customHeight="1" x14ac:dyDescent="0.25">
      <c r="A28" s="9">
        <v>3</v>
      </c>
      <c r="B28" s="16" t="s">
        <v>45</v>
      </c>
      <c r="C28" s="45">
        <v>2068</v>
      </c>
      <c r="D28" s="45">
        <v>224605</v>
      </c>
      <c r="E28" s="45">
        <v>25259</v>
      </c>
      <c r="F28" s="45">
        <v>948289</v>
      </c>
      <c r="G28" s="138">
        <f t="shared" si="2"/>
        <v>1221.4216634429399</v>
      </c>
      <c r="H28" s="138">
        <f t="shared" si="3"/>
        <v>422.20297856236505</v>
      </c>
      <c r="I28" s="45">
        <v>151843</v>
      </c>
      <c r="J28" s="45">
        <v>4234865</v>
      </c>
    </row>
    <row r="29" spans="1:10" ht="15" customHeight="1" thickBot="1" x14ac:dyDescent="0.3">
      <c r="A29" s="17"/>
      <c r="B29" s="18" t="s">
        <v>46</v>
      </c>
      <c r="C29" s="39">
        <v>195</v>
      </c>
      <c r="D29" s="39">
        <v>17437</v>
      </c>
      <c r="E29" s="39"/>
      <c r="F29" s="39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/>
      <c r="D32" s="45"/>
      <c r="E32" s="45"/>
      <c r="F32" s="45"/>
      <c r="G32" s="138" t="e">
        <f t="shared" si="8"/>
        <v>#DIV/0!</v>
      </c>
      <c r="H32" s="138" t="e">
        <f t="shared" si="9"/>
        <v>#DIV/0!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6</v>
      </c>
      <c r="D33" s="45">
        <v>4207</v>
      </c>
      <c r="E33" s="45"/>
      <c r="F33" s="45"/>
      <c r="G33" s="138">
        <f t="shared" si="8"/>
        <v>0</v>
      </c>
      <c r="H33" s="138">
        <f t="shared" si="9"/>
        <v>0</v>
      </c>
      <c r="I33" s="45"/>
      <c r="J33" s="45"/>
    </row>
    <row r="34" spans="1:10" ht="15" customHeight="1" x14ac:dyDescent="0.25">
      <c r="A34" s="20" t="s">
        <v>53</v>
      </c>
      <c r="B34" s="11" t="s">
        <v>54</v>
      </c>
      <c r="C34" s="45">
        <v>4</v>
      </c>
      <c r="D34" s="45">
        <v>2000</v>
      </c>
      <c r="E34" s="45"/>
      <c r="F34" s="45"/>
      <c r="G34" s="138">
        <f t="shared" si="8"/>
        <v>0</v>
      </c>
      <c r="H34" s="138">
        <f t="shared" si="9"/>
        <v>0</v>
      </c>
      <c r="I34" s="45"/>
      <c r="J34" s="45"/>
    </row>
    <row r="35" spans="1:10" ht="15" customHeight="1" x14ac:dyDescent="0.25">
      <c r="A35" s="20" t="s">
        <v>55</v>
      </c>
      <c r="B35" s="11" t="s">
        <v>42</v>
      </c>
      <c r="C35" s="45">
        <v>355</v>
      </c>
      <c r="D35" s="45">
        <v>64935</v>
      </c>
      <c r="E35" s="45">
        <v>21</v>
      </c>
      <c r="F35" s="45">
        <v>690</v>
      </c>
      <c r="G35" s="138">
        <f t="shared" si="8"/>
        <v>5.915492957746479</v>
      </c>
      <c r="H35" s="138">
        <f t="shared" si="9"/>
        <v>1.0626010626010625</v>
      </c>
      <c r="I35" s="45">
        <v>2283</v>
      </c>
      <c r="J35" s="45">
        <v>2757808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365</v>
      </c>
      <c r="D36" s="122">
        <f t="shared" ref="D36:F36" si="10">D31+D32+D33+D34+D35</f>
        <v>71142</v>
      </c>
      <c r="E36" s="122">
        <f t="shared" si="10"/>
        <v>21</v>
      </c>
      <c r="F36" s="122">
        <f t="shared" si="10"/>
        <v>690</v>
      </c>
      <c r="G36" s="137">
        <f t="shared" si="8"/>
        <v>5.7534246575342465</v>
      </c>
      <c r="H36" s="137">
        <f t="shared" si="9"/>
        <v>0.96989120350847602</v>
      </c>
      <c r="I36" s="122">
        <f t="shared" ref="I36:J36" si="11">I31+I32+I33+I34+I35</f>
        <v>2283</v>
      </c>
      <c r="J36" s="122">
        <f t="shared" si="11"/>
        <v>2757808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20198</v>
      </c>
      <c r="D37" s="127">
        <f t="shared" ref="D37:F37" si="12">D27+D36</f>
        <v>4766656</v>
      </c>
      <c r="E37" s="127">
        <f t="shared" si="12"/>
        <v>25511</v>
      </c>
      <c r="F37" s="127">
        <f t="shared" si="12"/>
        <v>1934645</v>
      </c>
      <c r="G37" s="141">
        <f t="shared" si="8"/>
        <v>126.30458461233785</v>
      </c>
      <c r="H37" s="141">
        <f t="shared" si="9"/>
        <v>40.58704886612334</v>
      </c>
      <c r="I37" s="127">
        <f t="shared" ref="I37:J37" si="13">I27+I36</f>
        <v>150926</v>
      </c>
      <c r="J37" s="127">
        <f t="shared" si="13"/>
        <v>10446249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114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524</v>
      </c>
      <c r="D8" s="104">
        <f t="shared" ref="D8:F8" si="0">D9+D10+D11</f>
        <v>28764699</v>
      </c>
      <c r="E8" s="104">
        <f t="shared" si="0"/>
        <v>8</v>
      </c>
      <c r="F8" s="104">
        <f t="shared" si="0"/>
        <v>599143</v>
      </c>
      <c r="G8" s="139">
        <f>E8/C8*100</f>
        <v>1.5267175572519083</v>
      </c>
      <c r="H8" s="139">
        <f>F8/D8*100</f>
        <v>2.0829107233140176</v>
      </c>
      <c r="I8" s="104">
        <f t="shared" ref="I8:J8" si="1">I9+I10+I11</f>
        <v>55</v>
      </c>
      <c r="J8" s="104">
        <f t="shared" si="1"/>
        <v>6927140</v>
      </c>
    </row>
    <row r="9" spans="1:10" ht="15" customHeight="1" x14ac:dyDescent="0.25">
      <c r="A9" s="9" t="s">
        <v>12</v>
      </c>
      <c r="B9" s="10" t="s">
        <v>13</v>
      </c>
      <c r="C9" s="45">
        <v>508</v>
      </c>
      <c r="D9" s="45">
        <v>40680</v>
      </c>
      <c r="E9" s="45"/>
      <c r="F9" s="45"/>
      <c r="G9" s="138">
        <f>E9/C9*100</f>
        <v>0</v>
      </c>
      <c r="H9" s="138">
        <f>F9/D9*100</f>
        <v>0</v>
      </c>
      <c r="I9" s="45"/>
      <c r="J9" s="45"/>
    </row>
    <row r="10" spans="1:10" ht="15" customHeight="1" x14ac:dyDescent="0.25">
      <c r="A10" s="9" t="s">
        <v>14</v>
      </c>
      <c r="B10" s="10" t="s">
        <v>15</v>
      </c>
      <c r="C10" s="45">
        <v>1</v>
      </c>
      <c r="D10" s="45">
        <v>119</v>
      </c>
      <c r="E10" s="45"/>
      <c r="F10" s="45"/>
      <c r="G10" s="138">
        <f t="shared" ref="G10:G29" si="2">E10/C10*100</f>
        <v>0</v>
      </c>
      <c r="H10" s="138">
        <f t="shared" ref="H10:H29" si="3">F10/D10*100</f>
        <v>0</v>
      </c>
      <c r="I10" s="45">
        <v>38</v>
      </c>
      <c r="J10" s="45">
        <v>6768</v>
      </c>
    </row>
    <row r="11" spans="1:10" ht="15" customHeight="1" x14ac:dyDescent="0.25">
      <c r="A11" s="9" t="s">
        <v>16</v>
      </c>
      <c r="B11" s="10" t="s">
        <v>17</v>
      </c>
      <c r="C11" s="45">
        <v>15</v>
      </c>
      <c r="D11" s="45">
        <v>28723900</v>
      </c>
      <c r="E11" s="45">
        <v>8</v>
      </c>
      <c r="F11" s="45">
        <v>599143</v>
      </c>
      <c r="G11" s="138">
        <f t="shared" si="2"/>
        <v>53.333333333333336</v>
      </c>
      <c r="H11" s="138">
        <f t="shared" si="3"/>
        <v>2.0858692587009426</v>
      </c>
      <c r="I11" s="45">
        <v>17</v>
      </c>
      <c r="J11" s="45">
        <v>6920372</v>
      </c>
    </row>
    <row r="12" spans="1:10" ht="15" customHeight="1" x14ac:dyDescent="0.25">
      <c r="A12" s="9"/>
      <c r="B12" s="12" t="s">
        <v>18</v>
      </c>
      <c r="C12" s="45"/>
      <c r="D12" s="45"/>
      <c r="E12" s="45"/>
      <c r="F12" s="45"/>
      <c r="G12" s="138" t="e">
        <f t="shared" si="2"/>
        <v>#DIV/0!</v>
      </c>
      <c r="H12" s="138" t="e">
        <f t="shared" si="3"/>
        <v>#DIV/0!</v>
      </c>
      <c r="I12" s="45"/>
      <c r="J12" s="45"/>
    </row>
    <row r="13" spans="1:10" ht="15" customHeight="1" x14ac:dyDescent="0.25">
      <c r="A13" s="9"/>
      <c r="B13" s="12" t="s">
        <v>19</v>
      </c>
      <c r="C13" s="45"/>
      <c r="D13" s="45"/>
      <c r="E13" s="45"/>
      <c r="F13" s="45"/>
      <c r="G13" s="138" t="e">
        <f t="shared" si="2"/>
        <v>#DIV/0!</v>
      </c>
      <c r="H13" s="138" t="e">
        <f t="shared" si="3"/>
        <v>#DIV/0!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1194</v>
      </c>
      <c r="D14" s="104">
        <f t="shared" ref="D14:F14" si="4">D15+D16+D17+D18</f>
        <v>14188644</v>
      </c>
      <c r="E14" s="104">
        <f t="shared" si="4"/>
        <v>253</v>
      </c>
      <c r="F14" s="104">
        <f t="shared" si="4"/>
        <v>14154883</v>
      </c>
      <c r="G14" s="139">
        <f t="shared" si="2"/>
        <v>21.189279731993299</v>
      </c>
      <c r="H14" s="139">
        <f t="shared" si="3"/>
        <v>99.762056190852348</v>
      </c>
      <c r="I14" s="104">
        <f t="shared" ref="I14:J14" si="5">I15+I16+I17+I18</f>
        <v>3478</v>
      </c>
      <c r="J14" s="104">
        <f t="shared" si="5"/>
        <v>12520095</v>
      </c>
    </row>
    <row r="15" spans="1:10" ht="15" customHeight="1" x14ac:dyDescent="0.25">
      <c r="A15" s="9" t="s">
        <v>22</v>
      </c>
      <c r="B15" s="13" t="s">
        <v>23</v>
      </c>
      <c r="C15" s="45">
        <v>846</v>
      </c>
      <c r="D15" s="45">
        <v>5331719</v>
      </c>
      <c r="E15" s="45">
        <v>45</v>
      </c>
      <c r="F15" s="45">
        <v>1679908</v>
      </c>
      <c r="G15" s="138">
        <f t="shared" si="2"/>
        <v>5.3191489361702127</v>
      </c>
      <c r="H15" s="138">
        <f t="shared" si="3"/>
        <v>31.507812020851063</v>
      </c>
      <c r="I15" s="45">
        <v>3265</v>
      </c>
      <c r="J15" s="45">
        <v>2463019</v>
      </c>
    </row>
    <row r="16" spans="1:10" ht="15" customHeight="1" x14ac:dyDescent="0.25">
      <c r="A16" s="9" t="s">
        <v>24</v>
      </c>
      <c r="B16" s="14" t="s">
        <v>25</v>
      </c>
      <c r="C16" s="45">
        <v>127</v>
      </c>
      <c r="D16" s="45">
        <v>2289099</v>
      </c>
      <c r="E16" s="45">
        <v>125</v>
      </c>
      <c r="F16" s="45">
        <v>4495410</v>
      </c>
      <c r="G16" s="138">
        <f t="shared" si="2"/>
        <v>98.425196850393704</v>
      </c>
      <c r="H16" s="138">
        <f t="shared" si="3"/>
        <v>196.38338053531106</v>
      </c>
      <c r="I16" s="45">
        <v>134</v>
      </c>
      <c r="J16" s="45">
        <v>3410597</v>
      </c>
    </row>
    <row r="17" spans="1:10" ht="15" customHeight="1" x14ac:dyDescent="0.25">
      <c r="A17" s="9" t="s">
        <v>26</v>
      </c>
      <c r="B17" s="14" t="s">
        <v>27</v>
      </c>
      <c r="C17" s="45">
        <v>217</v>
      </c>
      <c r="D17" s="45">
        <v>6546700</v>
      </c>
      <c r="E17" s="45">
        <v>83</v>
      </c>
      <c r="F17" s="45">
        <v>7979565</v>
      </c>
      <c r="G17" s="138">
        <f t="shared" si="2"/>
        <v>38.248847926267281</v>
      </c>
      <c r="H17" s="138">
        <f t="shared" si="3"/>
        <v>121.88682847847008</v>
      </c>
      <c r="I17" s="45">
        <v>79</v>
      </c>
      <c r="J17" s="45">
        <v>6646479</v>
      </c>
    </row>
    <row r="18" spans="1:10" ht="15" customHeight="1" x14ac:dyDescent="0.25">
      <c r="A18" s="9" t="s">
        <v>28</v>
      </c>
      <c r="B18" s="11" t="s">
        <v>29</v>
      </c>
      <c r="C18" s="45">
        <v>4</v>
      </c>
      <c r="D18" s="45">
        <v>21126</v>
      </c>
      <c r="E18" s="45"/>
      <c r="F18" s="45"/>
      <c r="G18" s="138">
        <f t="shared" si="2"/>
        <v>0</v>
      </c>
      <c r="H18" s="138">
        <f t="shared" si="3"/>
        <v>0</v>
      </c>
      <c r="I18" s="45"/>
      <c r="J18" s="45"/>
    </row>
    <row r="19" spans="1:10" ht="15" customHeight="1" x14ac:dyDescent="0.25">
      <c r="A19" s="9"/>
      <c r="B19" s="15" t="s">
        <v>30</v>
      </c>
      <c r="C19" s="45"/>
      <c r="D19" s="45"/>
      <c r="E19" s="45"/>
      <c r="F19" s="45"/>
      <c r="G19" s="138" t="e">
        <f t="shared" si="2"/>
        <v>#DIV/0!</v>
      </c>
      <c r="H19" s="138" t="e">
        <f t="shared" si="3"/>
        <v>#DIV/0!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12232</v>
      </c>
      <c r="D20" s="44">
        <v>228357726</v>
      </c>
      <c r="E20" s="44">
        <v>37</v>
      </c>
      <c r="F20" s="44">
        <v>55837678</v>
      </c>
      <c r="G20" s="138">
        <f t="shared" si="2"/>
        <v>0.30248528449967299</v>
      </c>
      <c r="H20" s="138">
        <f t="shared" si="3"/>
        <v>24.4518453472426</v>
      </c>
      <c r="I20" s="44">
        <v>95</v>
      </c>
      <c r="J20" s="44">
        <v>30987173</v>
      </c>
    </row>
    <row r="21" spans="1:10" ht="15" customHeight="1" x14ac:dyDescent="0.25">
      <c r="A21" s="6" t="s">
        <v>33</v>
      </c>
      <c r="B21" s="7" t="s">
        <v>34</v>
      </c>
      <c r="C21" s="44">
        <v>20</v>
      </c>
      <c r="D21" s="44">
        <v>2398</v>
      </c>
      <c r="E21" s="44"/>
      <c r="F21" s="44"/>
      <c r="G21" s="138">
        <f t="shared" si="2"/>
        <v>0</v>
      </c>
      <c r="H21" s="138">
        <f t="shared" si="3"/>
        <v>0</v>
      </c>
      <c r="I21" s="44"/>
      <c r="J21" s="44"/>
    </row>
    <row r="22" spans="1:10" ht="15" customHeight="1" x14ac:dyDescent="0.25">
      <c r="A22" s="6" t="s">
        <v>35</v>
      </c>
      <c r="B22" s="7" t="s">
        <v>36</v>
      </c>
      <c r="C22" s="44">
        <v>44</v>
      </c>
      <c r="D22" s="44">
        <v>52483</v>
      </c>
      <c r="E22" s="44"/>
      <c r="F22" s="44"/>
      <c r="G22" s="138">
        <f t="shared" si="2"/>
        <v>0</v>
      </c>
      <c r="H22" s="138">
        <f t="shared" si="3"/>
        <v>0</v>
      </c>
      <c r="I22" s="44">
        <v>2</v>
      </c>
      <c r="J22" s="44">
        <v>2262803</v>
      </c>
    </row>
    <row r="23" spans="1:10" ht="15" customHeight="1" x14ac:dyDescent="0.25">
      <c r="A23" s="6" t="s">
        <v>37</v>
      </c>
      <c r="B23" s="7" t="s">
        <v>38</v>
      </c>
      <c r="C23" s="44"/>
      <c r="D23" s="44"/>
      <c r="E23" s="44"/>
      <c r="F23" s="44"/>
      <c r="G23" s="138" t="e">
        <f t="shared" si="2"/>
        <v>#DIV/0!</v>
      </c>
      <c r="H23" s="138" t="e">
        <f t="shared" si="3"/>
        <v>#DIV/0!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4"/>
      <c r="D24" s="44"/>
      <c r="E24" s="44"/>
      <c r="F24" s="44"/>
      <c r="G24" s="138" t="e">
        <f t="shared" si="2"/>
        <v>#DIV/0!</v>
      </c>
      <c r="H24" s="138" t="e">
        <f t="shared" si="3"/>
        <v>#DIV/0!</v>
      </c>
      <c r="I24" s="44"/>
      <c r="J24" s="44"/>
    </row>
    <row r="25" spans="1:10" ht="15" customHeight="1" x14ac:dyDescent="0.25">
      <c r="A25" s="6" t="s">
        <v>41</v>
      </c>
      <c r="B25" s="7" t="s">
        <v>42</v>
      </c>
      <c r="C25" s="44">
        <v>70</v>
      </c>
      <c r="D25" s="44">
        <v>5665</v>
      </c>
      <c r="E25" s="44"/>
      <c r="F25" s="44"/>
      <c r="G25" s="138">
        <f t="shared" si="2"/>
        <v>0</v>
      </c>
      <c r="H25" s="138">
        <f t="shared" si="3"/>
        <v>0</v>
      </c>
      <c r="I25" s="44">
        <v>1</v>
      </c>
      <c r="J25" s="44">
        <v>25559</v>
      </c>
    </row>
    <row r="26" spans="1:10" ht="15" customHeight="1" x14ac:dyDescent="0.25">
      <c r="A26" s="9"/>
      <c r="B26" s="12" t="s">
        <v>43</v>
      </c>
      <c r="C26" s="45"/>
      <c r="D26" s="45"/>
      <c r="E26" s="45"/>
      <c r="F26" s="45"/>
      <c r="G26" s="138" t="e">
        <f t="shared" si="2"/>
        <v>#DIV/0!</v>
      </c>
      <c r="H26" s="138" t="e">
        <f t="shared" si="3"/>
        <v>#DIV/0!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14084</v>
      </c>
      <c r="D27" s="117">
        <f t="shared" ref="D27:F27" si="6">D8+D14+D20+D21+D22+D23+D24+D25</f>
        <v>271371615</v>
      </c>
      <c r="E27" s="117">
        <f t="shared" si="6"/>
        <v>298</v>
      </c>
      <c r="F27" s="117">
        <f t="shared" si="6"/>
        <v>70591704</v>
      </c>
      <c r="G27" s="139">
        <f t="shared" si="2"/>
        <v>2.1158761715421757</v>
      </c>
      <c r="H27" s="139">
        <f t="shared" si="3"/>
        <v>26.012928433948407</v>
      </c>
      <c r="I27" s="117">
        <f t="shared" ref="I27:J27" si="7">I8+I14+I20+I21+I22+I23+I24+I25</f>
        <v>3631</v>
      </c>
      <c r="J27" s="117">
        <f t="shared" si="7"/>
        <v>52722770</v>
      </c>
    </row>
    <row r="28" spans="1:10" ht="15" customHeight="1" x14ac:dyDescent="0.25">
      <c r="A28" s="9">
        <v>3</v>
      </c>
      <c r="B28" s="16" t="s">
        <v>45</v>
      </c>
      <c r="C28" s="45">
        <v>125</v>
      </c>
      <c r="D28" s="45">
        <v>59133</v>
      </c>
      <c r="E28" s="45">
        <v>85</v>
      </c>
      <c r="F28" s="45">
        <v>18292</v>
      </c>
      <c r="G28" s="138">
        <f t="shared" si="2"/>
        <v>68</v>
      </c>
      <c r="H28" s="138">
        <f t="shared" si="3"/>
        <v>30.933658025129791</v>
      </c>
      <c r="I28" s="45">
        <v>157</v>
      </c>
      <c r="J28" s="45">
        <v>6540062</v>
      </c>
    </row>
    <row r="29" spans="1:10" ht="15" customHeight="1" thickBot="1" x14ac:dyDescent="0.3">
      <c r="A29" s="17"/>
      <c r="B29" s="18" t="s">
        <v>46</v>
      </c>
      <c r="C29" s="39"/>
      <c r="D29" s="39"/>
      <c r="E29" s="39"/>
      <c r="F29" s="39"/>
      <c r="G29" s="138" t="e">
        <f t="shared" si="2"/>
        <v>#DIV/0!</v>
      </c>
      <c r="H29" s="138" t="e">
        <f t="shared" si="3"/>
        <v>#DIV/0!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/>
      <c r="F31" s="45"/>
      <c r="G31" s="138" t="e">
        <f t="shared" ref="G31:G37" si="8">E31/C31*100</f>
        <v>#DIV/0!</v>
      </c>
      <c r="H31" s="138" t="e">
        <f t="shared" ref="H31:H37" si="9">F31/D31*100</f>
        <v>#DIV/0!</v>
      </c>
      <c r="I31" s="45"/>
      <c r="J31" s="45"/>
    </row>
    <row r="32" spans="1:10" ht="15" customHeight="1" x14ac:dyDescent="0.25">
      <c r="A32" s="20" t="s">
        <v>50</v>
      </c>
      <c r="B32" s="11" t="s">
        <v>34</v>
      </c>
      <c r="C32" s="45">
        <v>6</v>
      </c>
      <c r="D32" s="45">
        <v>10000</v>
      </c>
      <c r="E32" s="45"/>
      <c r="F32" s="45"/>
      <c r="G32" s="138">
        <f t="shared" si="8"/>
        <v>0</v>
      </c>
      <c r="H32" s="138">
        <f t="shared" si="9"/>
        <v>0</v>
      </c>
      <c r="I32" s="45"/>
      <c r="J32" s="45"/>
    </row>
    <row r="33" spans="1:10" ht="15" customHeight="1" x14ac:dyDescent="0.25">
      <c r="A33" s="20" t="s">
        <v>51</v>
      </c>
      <c r="B33" s="11" t="s">
        <v>52</v>
      </c>
      <c r="C33" s="45">
        <v>104</v>
      </c>
      <c r="D33" s="45">
        <v>1799892</v>
      </c>
      <c r="E33" s="45">
        <v>29</v>
      </c>
      <c r="F33" s="45">
        <v>389798</v>
      </c>
      <c r="G33" s="138">
        <f t="shared" si="8"/>
        <v>27.884615384615387</v>
      </c>
      <c r="H33" s="138">
        <f t="shared" si="9"/>
        <v>21.65674384907539</v>
      </c>
      <c r="I33" s="45">
        <v>703</v>
      </c>
      <c r="J33" s="45">
        <v>6082592</v>
      </c>
    </row>
    <row r="34" spans="1:10" ht="15" customHeight="1" x14ac:dyDescent="0.25">
      <c r="A34" s="20" t="s">
        <v>53</v>
      </c>
      <c r="B34" s="11" t="s">
        <v>54</v>
      </c>
      <c r="C34" s="45">
        <v>3</v>
      </c>
      <c r="D34" s="45">
        <v>1846800</v>
      </c>
      <c r="E34" s="45">
        <v>10168</v>
      </c>
      <c r="F34" s="45">
        <v>968845</v>
      </c>
      <c r="G34" s="138">
        <f t="shared" si="8"/>
        <v>338933.33333333337</v>
      </c>
      <c r="H34" s="138">
        <f t="shared" si="9"/>
        <v>52.460742906649337</v>
      </c>
      <c r="I34" s="45">
        <v>39211</v>
      </c>
      <c r="J34" s="45">
        <v>2925602</v>
      </c>
    </row>
    <row r="35" spans="1:10" ht="15" customHeight="1" x14ac:dyDescent="0.25">
      <c r="A35" s="20" t="s">
        <v>55</v>
      </c>
      <c r="B35" s="11" t="s">
        <v>42</v>
      </c>
      <c r="C35" s="45">
        <v>56840</v>
      </c>
      <c r="D35" s="45">
        <v>436752198</v>
      </c>
      <c r="E35" s="45">
        <v>244</v>
      </c>
      <c r="F35" s="45">
        <v>96324487</v>
      </c>
      <c r="G35" s="138">
        <f t="shared" si="8"/>
        <v>0.42927515833919772</v>
      </c>
      <c r="H35" s="138">
        <f t="shared" si="9"/>
        <v>22.054722893460973</v>
      </c>
      <c r="I35" s="45">
        <v>240</v>
      </c>
      <c r="J35" s="45">
        <v>137704191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56953</v>
      </c>
      <c r="D36" s="122">
        <f t="shared" ref="D36:F36" si="10">D31+D32+D33+D34+D35</f>
        <v>440408890</v>
      </c>
      <c r="E36" s="122">
        <f t="shared" si="10"/>
        <v>10441</v>
      </c>
      <c r="F36" s="122">
        <f t="shared" si="10"/>
        <v>97683130</v>
      </c>
      <c r="G36" s="137">
        <f t="shared" si="8"/>
        <v>18.332660263726229</v>
      </c>
      <c r="H36" s="137">
        <f t="shared" si="9"/>
        <v>22.180099497991517</v>
      </c>
      <c r="I36" s="122">
        <f t="shared" ref="I36:J36" si="11">I31+I32+I33+I34+I35</f>
        <v>40154</v>
      </c>
      <c r="J36" s="122">
        <f t="shared" si="11"/>
        <v>146712385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71037</v>
      </c>
      <c r="D37" s="127">
        <f t="shared" ref="D37:F37" si="12">D27+D36</f>
        <v>711780505</v>
      </c>
      <c r="E37" s="127">
        <f t="shared" si="12"/>
        <v>10739</v>
      </c>
      <c r="F37" s="127">
        <f t="shared" si="12"/>
        <v>168274834</v>
      </c>
      <c r="G37" s="141">
        <f t="shared" si="8"/>
        <v>15.117473992426481</v>
      </c>
      <c r="H37" s="141">
        <f t="shared" si="9"/>
        <v>23.64139405588244</v>
      </c>
      <c r="I37" s="127">
        <f t="shared" ref="I37:J37" si="13">I27+I36</f>
        <v>43785</v>
      </c>
      <c r="J37" s="127">
        <f t="shared" si="13"/>
        <v>199435155</v>
      </c>
    </row>
  </sheetData>
  <mergeCells count="12">
    <mergeCell ref="C7:J7"/>
    <mergeCell ref="C30:J30"/>
    <mergeCell ref="C5:D5"/>
    <mergeCell ref="E5:F5"/>
    <mergeCell ref="G5:H5"/>
    <mergeCell ref="I5:J5"/>
    <mergeCell ref="A1:J1"/>
    <mergeCell ref="A2:J2"/>
    <mergeCell ref="A3:J3"/>
    <mergeCell ref="A5:A6"/>
    <mergeCell ref="B5:B6"/>
    <mergeCell ref="A4:J4"/>
  </mergeCells>
  <printOptions horizontalCentered="1"/>
  <pageMargins left="0.5" right="0.5" top="0.5" bottom="0.5" header="0.25" footer="0.25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M41" sqref="M41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1.28515625" style="2" customWidth="1"/>
    <col min="8" max="8" width="10.28515625" style="2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81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8">
        <f>C9+C10+C11</f>
        <v>188720</v>
      </c>
      <c r="D8" s="108">
        <f t="shared" ref="D8:F8" si="0">D9+D10+D11</f>
        <v>22082207</v>
      </c>
      <c r="E8" s="108">
        <f t="shared" si="0"/>
        <v>35121</v>
      </c>
      <c r="F8" s="108">
        <f t="shared" si="0"/>
        <v>5933226</v>
      </c>
      <c r="G8" s="139">
        <f>E8/C8*100</f>
        <v>18.610110216193302</v>
      </c>
      <c r="H8" s="139">
        <f>F8/D8*100</f>
        <v>26.868808901211732</v>
      </c>
      <c r="I8" s="108">
        <f t="shared" ref="I8:J8" si="1">I9+I10+I11</f>
        <v>170516</v>
      </c>
      <c r="J8" s="108">
        <f t="shared" si="1"/>
        <v>37501970</v>
      </c>
    </row>
    <row r="9" spans="1:10" ht="15" customHeight="1" x14ac:dyDescent="0.25">
      <c r="A9" s="9" t="s">
        <v>12</v>
      </c>
      <c r="B9" s="10" t="s">
        <v>13</v>
      </c>
      <c r="C9" s="43">
        <v>169642</v>
      </c>
      <c r="D9" s="43">
        <v>18819257</v>
      </c>
      <c r="E9" s="43">
        <v>34212</v>
      </c>
      <c r="F9" s="43">
        <v>4964120</v>
      </c>
      <c r="G9" s="138">
        <f>E9/C9*100</f>
        <v>20.16717558151873</v>
      </c>
      <c r="H9" s="138">
        <f>F9/D9*100</f>
        <v>26.377874535641872</v>
      </c>
      <c r="I9" s="43">
        <v>165812</v>
      </c>
      <c r="J9" s="43">
        <v>31345132</v>
      </c>
    </row>
    <row r="10" spans="1:10" ht="15" customHeight="1" x14ac:dyDescent="0.25">
      <c r="A10" s="9" t="s">
        <v>14</v>
      </c>
      <c r="B10" s="10" t="s">
        <v>15</v>
      </c>
      <c r="C10" s="43">
        <v>12723</v>
      </c>
      <c r="D10" s="43">
        <v>2327233</v>
      </c>
      <c r="E10" s="43">
        <v>7</v>
      </c>
      <c r="F10" s="43">
        <v>5250</v>
      </c>
      <c r="G10" s="138">
        <f t="shared" ref="G10:G29" si="2">E10/C10*100</f>
        <v>5.501847048652047E-2</v>
      </c>
      <c r="H10" s="138">
        <f t="shared" ref="H10:H29" si="3">F10/D10*100</f>
        <v>0.22558978838818461</v>
      </c>
      <c r="I10" s="43">
        <v>135</v>
      </c>
      <c r="J10" s="43">
        <v>529917</v>
      </c>
    </row>
    <row r="11" spans="1:10" ht="15" customHeight="1" x14ac:dyDescent="0.25">
      <c r="A11" s="9" t="s">
        <v>16</v>
      </c>
      <c r="B11" s="10" t="s">
        <v>17</v>
      </c>
      <c r="C11" s="43">
        <v>6355</v>
      </c>
      <c r="D11" s="43">
        <v>935717</v>
      </c>
      <c r="E11" s="43">
        <v>902</v>
      </c>
      <c r="F11" s="43">
        <v>963856</v>
      </c>
      <c r="G11" s="138">
        <f t="shared" si="2"/>
        <v>14.193548387096774</v>
      </c>
      <c r="H11" s="138">
        <f t="shared" si="3"/>
        <v>103.00721265083352</v>
      </c>
      <c r="I11" s="43">
        <v>4569</v>
      </c>
      <c r="J11" s="43">
        <v>5626921</v>
      </c>
    </row>
    <row r="12" spans="1:10" ht="15" customHeight="1" x14ac:dyDescent="0.25">
      <c r="A12" s="9"/>
      <c r="B12" s="12" t="s">
        <v>18</v>
      </c>
      <c r="C12" s="43">
        <v>342</v>
      </c>
      <c r="D12" s="43">
        <v>33272</v>
      </c>
      <c r="E12" s="43"/>
      <c r="F12" s="43"/>
      <c r="G12" s="138">
        <f t="shared" si="2"/>
        <v>0</v>
      </c>
      <c r="H12" s="138">
        <f t="shared" si="3"/>
        <v>0</v>
      </c>
      <c r="I12" s="43"/>
      <c r="J12" s="43"/>
    </row>
    <row r="13" spans="1:10" ht="15" customHeight="1" x14ac:dyDescent="0.25">
      <c r="A13" s="9"/>
      <c r="B13" s="12" t="s">
        <v>19</v>
      </c>
      <c r="C13" s="43">
        <v>11013</v>
      </c>
      <c r="D13" s="43">
        <v>1110375</v>
      </c>
      <c r="E13" s="43"/>
      <c r="F13" s="43"/>
      <c r="G13" s="138">
        <f t="shared" si="2"/>
        <v>0</v>
      </c>
      <c r="H13" s="138">
        <f t="shared" si="3"/>
        <v>0</v>
      </c>
      <c r="I13" s="43"/>
      <c r="J13" s="43"/>
    </row>
    <row r="14" spans="1:10" ht="15" customHeight="1" x14ac:dyDescent="0.25">
      <c r="A14" s="102" t="s">
        <v>20</v>
      </c>
      <c r="B14" s="112" t="s">
        <v>21</v>
      </c>
      <c r="C14" s="108">
        <f>C15+C16+C17+C18</f>
        <v>63907</v>
      </c>
      <c r="D14" s="108">
        <f t="shared" ref="D14:F14" si="4">D15+D16+D17+D18</f>
        <v>84175813</v>
      </c>
      <c r="E14" s="108">
        <f t="shared" si="4"/>
        <v>5523</v>
      </c>
      <c r="F14" s="108">
        <f t="shared" si="4"/>
        <v>10391310</v>
      </c>
      <c r="G14" s="139">
        <f t="shared" si="2"/>
        <v>8.6422457633749055</v>
      </c>
      <c r="H14" s="139">
        <f t="shared" si="3"/>
        <v>12.344769393554893</v>
      </c>
      <c r="I14" s="108">
        <f t="shared" ref="I14:J14" si="5">I15+I16+I17+I18</f>
        <v>99992</v>
      </c>
      <c r="J14" s="108">
        <f t="shared" si="5"/>
        <v>136212306</v>
      </c>
    </row>
    <row r="15" spans="1:10" ht="15" customHeight="1" x14ac:dyDescent="0.25">
      <c r="A15" s="9" t="s">
        <v>22</v>
      </c>
      <c r="B15" s="13" t="s">
        <v>23</v>
      </c>
      <c r="C15" s="43">
        <v>31123</v>
      </c>
      <c r="D15" s="43">
        <v>23744387</v>
      </c>
      <c r="E15" s="43">
        <v>3448</v>
      </c>
      <c r="F15" s="43">
        <v>2693324</v>
      </c>
      <c r="G15" s="138">
        <f t="shared" si="2"/>
        <v>11.078623526009704</v>
      </c>
      <c r="H15" s="138">
        <f t="shared" si="3"/>
        <v>11.342992345938431</v>
      </c>
      <c r="I15" s="43">
        <v>84360</v>
      </c>
      <c r="J15" s="43">
        <v>50856508</v>
      </c>
    </row>
    <row r="16" spans="1:10" ht="15" customHeight="1" x14ac:dyDescent="0.25">
      <c r="A16" s="9" t="s">
        <v>24</v>
      </c>
      <c r="B16" s="14" t="s">
        <v>25</v>
      </c>
      <c r="C16" s="43">
        <v>20181</v>
      </c>
      <c r="D16" s="43">
        <v>34507533</v>
      </c>
      <c r="E16" s="43">
        <v>1287</v>
      </c>
      <c r="F16" s="43">
        <v>4253250</v>
      </c>
      <c r="G16" s="138">
        <f t="shared" si="2"/>
        <v>6.3772855656310385</v>
      </c>
      <c r="H16" s="138">
        <f t="shared" si="3"/>
        <v>12.325569608235975</v>
      </c>
      <c r="I16" s="43">
        <v>10361</v>
      </c>
      <c r="J16" s="43">
        <v>47640796</v>
      </c>
    </row>
    <row r="17" spans="1:10" ht="15" customHeight="1" x14ac:dyDescent="0.25">
      <c r="A17" s="9" t="s">
        <v>26</v>
      </c>
      <c r="B17" s="14" t="s">
        <v>27</v>
      </c>
      <c r="C17" s="43">
        <v>5178</v>
      </c>
      <c r="D17" s="43">
        <v>11338842</v>
      </c>
      <c r="E17" s="43">
        <v>700</v>
      </c>
      <c r="F17" s="43">
        <v>3381975</v>
      </c>
      <c r="G17" s="138">
        <f t="shared" si="2"/>
        <v>13.518733101583624</v>
      </c>
      <c r="H17" s="138">
        <f t="shared" si="3"/>
        <v>29.82645846903943</v>
      </c>
      <c r="I17" s="43">
        <v>1661</v>
      </c>
      <c r="J17" s="43">
        <v>32544374</v>
      </c>
    </row>
    <row r="18" spans="1:10" ht="15" customHeight="1" x14ac:dyDescent="0.25">
      <c r="A18" s="9" t="s">
        <v>28</v>
      </c>
      <c r="B18" s="11" t="s">
        <v>29</v>
      </c>
      <c r="C18" s="43">
        <v>7425</v>
      </c>
      <c r="D18" s="43">
        <v>14585051</v>
      </c>
      <c r="E18" s="43">
        <v>88</v>
      </c>
      <c r="F18" s="43">
        <v>62761</v>
      </c>
      <c r="G18" s="138">
        <f t="shared" si="2"/>
        <v>1.1851851851851851</v>
      </c>
      <c r="H18" s="138">
        <f t="shared" si="3"/>
        <v>0.43031045966174547</v>
      </c>
      <c r="I18" s="43">
        <v>3610</v>
      </c>
      <c r="J18" s="43">
        <v>5170628</v>
      </c>
    </row>
    <row r="19" spans="1:10" ht="15" customHeight="1" x14ac:dyDescent="0.25">
      <c r="A19" s="9"/>
      <c r="B19" s="15" t="s">
        <v>30</v>
      </c>
      <c r="C19" s="43">
        <v>298</v>
      </c>
      <c r="D19" s="43">
        <v>56301</v>
      </c>
      <c r="E19" s="43"/>
      <c r="F19" s="43"/>
      <c r="G19" s="138">
        <f t="shared" si="2"/>
        <v>0</v>
      </c>
      <c r="H19" s="138">
        <f t="shared" si="3"/>
        <v>0</v>
      </c>
      <c r="I19" s="43"/>
      <c r="J19" s="43"/>
    </row>
    <row r="20" spans="1:10" ht="15" customHeight="1" x14ac:dyDescent="0.25">
      <c r="A20" s="6" t="s">
        <v>31</v>
      </c>
      <c r="B20" s="7" t="s">
        <v>32</v>
      </c>
      <c r="C20" s="42">
        <v>2704</v>
      </c>
      <c r="D20" s="42">
        <v>9204922</v>
      </c>
      <c r="E20" s="42"/>
      <c r="F20" s="42"/>
      <c r="G20" s="138">
        <f t="shared" si="2"/>
        <v>0</v>
      </c>
      <c r="H20" s="138">
        <f t="shared" si="3"/>
        <v>0</v>
      </c>
      <c r="I20" s="42"/>
      <c r="J20" s="42"/>
    </row>
    <row r="21" spans="1:10" ht="15" customHeight="1" x14ac:dyDescent="0.25">
      <c r="A21" s="6" t="s">
        <v>33</v>
      </c>
      <c r="B21" s="7" t="s">
        <v>34</v>
      </c>
      <c r="C21" s="42">
        <v>8417</v>
      </c>
      <c r="D21" s="42">
        <v>2666736</v>
      </c>
      <c r="E21" s="42">
        <v>1108</v>
      </c>
      <c r="F21" s="42">
        <v>202313</v>
      </c>
      <c r="G21" s="138">
        <f t="shared" si="2"/>
        <v>13.163835095639776</v>
      </c>
      <c r="H21" s="138">
        <f t="shared" si="3"/>
        <v>7.5865402499535008</v>
      </c>
      <c r="I21" s="42">
        <v>13633</v>
      </c>
      <c r="J21" s="42">
        <v>4655869</v>
      </c>
    </row>
    <row r="22" spans="1:10" ht="15" customHeight="1" x14ac:dyDescent="0.25">
      <c r="A22" s="6" t="s">
        <v>35</v>
      </c>
      <c r="B22" s="7" t="s">
        <v>36</v>
      </c>
      <c r="C22" s="42">
        <v>8361</v>
      </c>
      <c r="D22" s="42">
        <v>12441414</v>
      </c>
      <c r="E22" s="42">
        <v>1737</v>
      </c>
      <c r="F22" s="42">
        <v>1786828</v>
      </c>
      <c r="G22" s="138">
        <f t="shared" si="2"/>
        <v>20.775026910656617</v>
      </c>
      <c r="H22" s="138">
        <f t="shared" si="3"/>
        <v>14.3619366737575</v>
      </c>
      <c r="I22" s="42">
        <v>20785</v>
      </c>
      <c r="J22" s="42">
        <v>24992656</v>
      </c>
    </row>
    <row r="23" spans="1:10" ht="15" customHeight="1" x14ac:dyDescent="0.25">
      <c r="A23" s="6" t="s">
        <v>37</v>
      </c>
      <c r="B23" s="7" t="s">
        <v>38</v>
      </c>
      <c r="C23" s="42">
        <v>3689</v>
      </c>
      <c r="D23" s="42">
        <v>1044726</v>
      </c>
      <c r="E23" s="42"/>
      <c r="F23" s="42"/>
      <c r="G23" s="138">
        <f t="shared" si="2"/>
        <v>0</v>
      </c>
      <c r="H23" s="138">
        <f t="shared" si="3"/>
        <v>0</v>
      </c>
      <c r="I23" s="42">
        <v>6</v>
      </c>
      <c r="J23" s="42">
        <v>980</v>
      </c>
    </row>
    <row r="24" spans="1:10" ht="15" customHeight="1" x14ac:dyDescent="0.25">
      <c r="A24" s="6" t="s">
        <v>39</v>
      </c>
      <c r="B24" s="7" t="s">
        <v>40</v>
      </c>
      <c r="C24" s="42">
        <v>5841</v>
      </c>
      <c r="D24" s="42">
        <v>1941608</v>
      </c>
      <c r="E24" s="42">
        <v>1</v>
      </c>
      <c r="F24" s="42">
        <v>63</v>
      </c>
      <c r="G24" s="138">
        <f t="shared" si="2"/>
        <v>1.7120356103406949E-2</v>
      </c>
      <c r="H24" s="138">
        <f t="shared" si="3"/>
        <v>3.2447332314246746E-3</v>
      </c>
      <c r="I24" s="42">
        <v>5</v>
      </c>
      <c r="J24" s="42">
        <v>195</v>
      </c>
    </row>
    <row r="25" spans="1:10" ht="15" customHeight="1" x14ac:dyDescent="0.25">
      <c r="A25" s="6" t="s">
        <v>41</v>
      </c>
      <c r="B25" s="7" t="s">
        <v>42</v>
      </c>
      <c r="C25" s="42">
        <v>13650</v>
      </c>
      <c r="D25" s="42">
        <v>16941663</v>
      </c>
      <c r="E25" s="42">
        <v>133</v>
      </c>
      <c r="F25" s="42">
        <v>5063399</v>
      </c>
      <c r="G25" s="138">
        <f t="shared" si="2"/>
        <v>0.97435897435897445</v>
      </c>
      <c r="H25" s="138">
        <f t="shared" si="3"/>
        <v>29.887260772451913</v>
      </c>
      <c r="I25" s="42">
        <v>5153</v>
      </c>
      <c r="J25" s="42">
        <v>7496162</v>
      </c>
    </row>
    <row r="26" spans="1:10" ht="15" customHeight="1" x14ac:dyDescent="0.25">
      <c r="A26" s="9"/>
      <c r="B26" s="12" t="s">
        <v>43</v>
      </c>
      <c r="C26" s="43">
        <v>353</v>
      </c>
      <c r="D26" s="43">
        <v>80501</v>
      </c>
      <c r="E26" s="43"/>
      <c r="F26" s="43"/>
      <c r="G26" s="138">
        <f t="shared" si="2"/>
        <v>0</v>
      </c>
      <c r="H26" s="138">
        <f t="shared" si="3"/>
        <v>0</v>
      </c>
      <c r="I26" s="43"/>
      <c r="J26" s="43"/>
    </row>
    <row r="27" spans="1:10" ht="15" customHeight="1" x14ac:dyDescent="0.25">
      <c r="A27" s="115">
        <v>2</v>
      </c>
      <c r="B27" s="116" t="s">
        <v>44</v>
      </c>
      <c r="C27" s="110">
        <f>C8+C14+C20+C21+C22+C23+C24+C25</f>
        <v>295289</v>
      </c>
      <c r="D27" s="110">
        <f t="shared" ref="D27:F27" si="6">D8+D14+D20+D21+D22+D23+D24+D25</f>
        <v>150499089</v>
      </c>
      <c r="E27" s="110">
        <f t="shared" si="6"/>
        <v>43623</v>
      </c>
      <c r="F27" s="110">
        <f t="shared" si="6"/>
        <v>23377139</v>
      </c>
      <c r="G27" s="139">
        <f t="shared" si="2"/>
        <v>14.772985109502892</v>
      </c>
      <c r="H27" s="139">
        <f t="shared" si="3"/>
        <v>15.53307674839148</v>
      </c>
      <c r="I27" s="110">
        <f t="shared" ref="I27:J27" si="7">I8+I14+I20+I21+I22+I23+I24+I25</f>
        <v>310090</v>
      </c>
      <c r="J27" s="110">
        <f t="shared" si="7"/>
        <v>210860138</v>
      </c>
    </row>
    <row r="28" spans="1:10" ht="15" customHeight="1" x14ac:dyDescent="0.25">
      <c r="A28" s="9">
        <v>3</v>
      </c>
      <c r="B28" s="16" t="s">
        <v>45</v>
      </c>
      <c r="C28" s="43">
        <v>43752</v>
      </c>
      <c r="D28" s="43">
        <v>33809104</v>
      </c>
      <c r="E28" s="43">
        <v>25578</v>
      </c>
      <c r="F28" s="43">
        <v>4096664</v>
      </c>
      <c r="G28" s="138">
        <f t="shared" si="2"/>
        <v>58.461327482172244</v>
      </c>
      <c r="H28" s="138">
        <f t="shared" si="3"/>
        <v>12.117043977267187</v>
      </c>
      <c r="I28" s="43">
        <v>197747</v>
      </c>
      <c r="J28" s="43">
        <v>42838137</v>
      </c>
    </row>
    <row r="29" spans="1:10" ht="15" customHeight="1" thickBot="1" x14ac:dyDescent="0.3">
      <c r="A29" s="17"/>
      <c r="B29" s="18" t="s">
        <v>46</v>
      </c>
      <c r="C29" s="41">
        <v>2025</v>
      </c>
      <c r="D29" s="41">
        <v>321297</v>
      </c>
      <c r="E29" s="41"/>
      <c r="F29" s="41"/>
      <c r="G29" s="138">
        <f t="shared" si="2"/>
        <v>0</v>
      </c>
      <c r="H29" s="138">
        <f t="shared" si="3"/>
        <v>0</v>
      </c>
      <c r="I29" s="41"/>
      <c r="J29" s="41"/>
    </row>
    <row r="30" spans="1:10" s="5" customFormat="1" ht="15" customHeight="1" x14ac:dyDescent="0.25">
      <c r="A30" s="150">
        <v>4</v>
      </c>
      <c r="B30" s="151" t="s">
        <v>47</v>
      </c>
      <c r="C30" s="215"/>
      <c r="D30" s="216"/>
      <c r="E30" s="216"/>
      <c r="F30" s="216"/>
      <c r="G30" s="216"/>
      <c r="H30" s="216"/>
      <c r="I30" s="216"/>
      <c r="J30" s="216"/>
    </row>
    <row r="31" spans="1:10" ht="15" customHeight="1" x14ac:dyDescent="0.25">
      <c r="A31" s="20" t="s">
        <v>48</v>
      </c>
      <c r="B31" s="11" t="s">
        <v>49</v>
      </c>
      <c r="C31" s="43"/>
      <c r="D31" s="43"/>
      <c r="E31" s="43">
        <v>16</v>
      </c>
      <c r="F31" s="43">
        <v>4267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3">
        <v>67</v>
      </c>
      <c r="J31" s="43">
        <v>1466632</v>
      </c>
    </row>
    <row r="32" spans="1:10" ht="15" customHeight="1" x14ac:dyDescent="0.25">
      <c r="A32" s="20" t="s">
        <v>50</v>
      </c>
      <c r="B32" s="11" t="s">
        <v>34</v>
      </c>
      <c r="C32" s="43">
        <v>639</v>
      </c>
      <c r="D32" s="43">
        <v>1394200</v>
      </c>
      <c r="E32" s="43">
        <v>197</v>
      </c>
      <c r="F32" s="43">
        <v>575692</v>
      </c>
      <c r="G32" s="138">
        <f t="shared" si="8"/>
        <v>30.829420970266042</v>
      </c>
      <c r="H32" s="138">
        <f t="shared" si="9"/>
        <v>41.291923683833019</v>
      </c>
      <c r="I32" s="43">
        <v>423</v>
      </c>
      <c r="J32" s="43">
        <v>808189</v>
      </c>
    </row>
    <row r="33" spans="1:10" ht="15" customHeight="1" x14ac:dyDescent="0.25">
      <c r="A33" s="20" t="s">
        <v>51</v>
      </c>
      <c r="B33" s="11" t="s">
        <v>52</v>
      </c>
      <c r="C33" s="43">
        <v>12956</v>
      </c>
      <c r="D33" s="43">
        <v>67369892</v>
      </c>
      <c r="E33" s="43">
        <v>908</v>
      </c>
      <c r="F33" s="43">
        <v>2075844</v>
      </c>
      <c r="G33" s="138">
        <f t="shared" si="8"/>
        <v>7.0083359061438717</v>
      </c>
      <c r="H33" s="138">
        <f t="shared" si="9"/>
        <v>3.0812636600337728</v>
      </c>
      <c r="I33" s="43">
        <v>10076</v>
      </c>
      <c r="J33" s="43">
        <v>57431555</v>
      </c>
    </row>
    <row r="34" spans="1:10" ht="15" customHeight="1" x14ac:dyDescent="0.25">
      <c r="A34" s="20" t="s">
        <v>53</v>
      </c>
      <c r="B34" s="11" t="s">
        <v>54</v>
      </c>
      <c r="C34" s="43">
        <v>5553</v>
      </c>
      <c r="D34" s="43">
        <v>15371550</v>
      </c>
      <c r="E34" s="43">
        <v>4200</v>
      </c>
      <c r="F34" s="43">
        <v>1113844</v>
      </c>
      <c r="G34" s="138">
        <f t="shared" si="8"/>
        <v>75.634792004321994</v>
      </c>
      <c r="H34" s="138">
        <f t="shared" si="9"/>
        <v>7.2461397842117412</v>
      </c>
      <c r="I34" s="43">
        <v>34245</v>
      </c>
      <c r="J34" s="43">
        <v>7871921</v>
      </c>
    </row>
    <row r="35" spans="1:10" ht="15" customHeight="1" x14ac:dyDescent="0.25">
      <c r="A35" s="20" t="s">
        <v>55</v>
      </c>
      <c r="B35" s="11" t="s">
        <v>42</v>
      </c>
      <c r="C35" s="43">
        <v>103988</v>
      </c>
      <c r="D35" s="43">
        <v>552680483</v>
      </c>
      <c r="E35" s="43">
        <v>23193</v>
      </c>
      <c r="F35" s="43">
        <v>548571680</v>
      </c>
      <c r="G35" s="138">
        <f t="shared" si="8"/>
        <v>22.303535023271916</v>
      </c>
      <c r="H35" s="138">
        <f t="shared" si="9"/>
        <v>99.256568102839992</v>
      </c>
      <c r="I35" s="43">
        <v>52823</v>
      </c>
      <c r="J35" s="43">
        <v>1103697117</v>
      </c>
    </row>
    <row r="36" spans="1:10" ht="15" customHeight="1" thickBot="1" x14ac:dyDescent="0.3">
      <c r="A36" s="21">
        <v>5</v>
      </c>
      <c r="B36" s="22" t="s">
        <v>56</v>
      </c>
      <c r="C36" s="65">
        <f>C31+C32+C33+C34+C35</f>
        <v>123136</v>
      </c>
      <c r="D36" s="65">
        <f t="shared" ref="D36:F36" si="10">D31+D32+D33+D34+D35</f>
        <v>636816125</v>
      </c>
      <c r="E36" s="65">
        <f t="shared" si="10"/>
        <v>28514</v>
      </c>
      <c r="F36" s="65">
        <f t="shared" si="10"/>
        <v>552341327</v>
      </c>
      <c r="G36" s="137">
        <f t="shared" si="8"/>
        <v>23.156509875259875</v>
      </c>
      <c r="H36" s="137">
        <f t="shared" si="9"/>
        <v>86.734821138519379</v>
      </c>
      <c r="I36" s="65">
        <f t="shared" ref="I36:J36" si="11">I31+I32+I33+I34+I35</f>
        <v>97634</v>
      </c>
      <c r="J36" s="65">
        <f t="shared" si="11"/>
        <v>1171275414</v>
      </c>
    </row>
    <row r="37" spans="1:10" s="5" customFormat="1" ht="15" customHeight="1" thickBot="1" x14ac:dyDescent="0.3">
      <c r="A37" s="125"/>
      <c r="B37" s="126" t="s">
        <v>57</v>
      </c>
      <c r="C37" s="134">
        <f>C27+C36</f>
        <v>418425</v>
      </c>
      <c r="D37" s="134">
        <f t="shared" ref="D37:F37" si="12">D27+D36</f>
        <v>787315214</v>
      </c>
      <c r="E37" s="124">
        <f t="shared" si="12"/>
        <v>72137</v>
      </c>
      <c r="F37" s="124">
        <f t="shared" si="12"/>
        <v>575718466</v>
      </c>
      <c r="G37" s="147">
        <f t="shared" si="8"/>
        <v>17.24012666547171</v>
      </c>
      <c r="H37" s="147">
        <f t="shared" si="9"/>
        <v>73.124265321259244</v>
      </c>
      <c r="I37" s="135">
        <f t="shared" ref="I37:J37" si="13">I27+I36</f>
        <v>407724</v>
      </c>
      <c r="J37" s="134">
        <f t="shared" si="13"/>
        <v>1382135552</v>
      </c>
    </row>
  </sheetData>
  <mergeCells count="12">
    <mergeCell ref="C30:J30"/>
    <mergeCell ref="A5:A6"/>
    <mergeCell ref="B5:B6"/>
    <mergeCell ref="C5:D5"/>
    <mergeCell ref="E5:F5"/>
    <mergeCell ref="G5:H5"/>
    <mergeCell ref="I5:J5"/>
    <mergeCell ref="A1:J1"/>
    <mergeCell ref="A2:J2"/>
    <mergeCell ref="A3:J3"/>
    <mergeCell ref="C7:J7"/>
    <mergeCell ref="A4:J4"/>
  </mergeCells>
  <printOptions horizontalCentered="1"/>
  <pageMargins left="0.5" right="0.5" top="0.5" bottom="0.5" header="0.25" footer="0.25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7"/>
  <sheetViews>
    <sheetView zoomScaleNormal="100" workbookViewId="0">
      <selection activeCell="A4" sqref="A4:J4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82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8">
        <f>C9+C10+C11</f>
        <v>389218</v>
      </c>
      <c r="D8" s="108">
        <f t="shared" ref="D8:F8" si="0">D9+D10+D11</f>
        <v>43584508</v>
      </c>
      <c r="E8" s="108">
        <f t="shared" si="0"/>
        <v>143520</v>
      </c>
      <c r="F8" s="108">
        <f t="shared" si="0"/>
        <v>18004054</v>
      </c>
      <c r="G8" s="140">
        <f>E8/C8*100</f>
        <v>36.873936971054782</v>
      </c>
      <c r="H8" s="140">
        <f>F8/D8*100</f>
        <v>41.308379573769656</v>
      </c>
      <c r="I8" s="108">
        <f t="shared" ref="I8:J8" si="1">I9+I10+I11</f>
        <v>345296</v>
      </c>
      <c r="J8" s="108">
        <f t="shared" si="1"/>
        <v>43021518</v>
      </c>
    </row>
    <row r="9" spans="1:10" ht="15" customHeight="1" x14ac:dyDescent="0.25">
      <c r="A9" s="9" t="s">
        <v>12</v>
      </c>
      <c r="B9" s="10" t="s">
        <v>13</v>
      </c>
      <c r="C9" s="43">
        <v>366121</v>
      </c>
      <c r="D9" s="43">
        <v>38629402</v>
      </c>
      <c r="E9" s="43">
        <v>143301</v>
      </c>
      <c r="F9" s="43">
        <v>15161139</v>
      </c>
      <c r="G9" s="92">
        <f>E9/C9*100</f>
        <v>39.140338849724543</v>
      </c>
      <c r="H9" s="92">
        <f>F9/D9*100</f>
        <v>39.247666841956288</v>
      </c>
      <c r="I9" s="43">
        <v>344373</v>
      </c>
      <c r="J9" s="43">
        <v>39610312</v>
      </c>
    </row>
    <row r="10" spans="1:10" ht="15" customHeight="1" x14ac:dyDescent="0.25">
      <c r="A10" s="9" t="s">
        <v>14</v>
      </c>
      <c r="B10" s="10" t="s">
        <v>15</v>
      </c>
      <c r="C10" s="43">
        <v>11353</v>
      </c>
      <c r="D10" s="43">
        <v>2103465</v>
      </c>
      <c r="E10" s="43">
        <v>19</v>
      </c>
      <c r="F10" s="43">
        <v>38648</v>
      </c>
      <c r="G10" s="92">
        <f t="shared" ref="G10:G29" si="2">E10/C10*100</f>
        <v>0.16735664582048795</v>
      </c>
      <c r="H10" s="92">
        <f t="shared" ref="H10:H29" si="3">F10/D10*100</f>
        <v>1.8373493259930638</v>
      </c>
      <c r="I10" s="43">
        <v>320</v>
      </c>
      <c r="J10" s="183">
        <v>185392</v>
      </c>
    </row>
    <row r="11" spans="1:10" ht="15" customHeight="1" x14ac:dyDescent="0.25">
      <c r="A11" s="9" t="s">
        <v>16</v>
      </c>
      <c r="B11" s="10" t="s">
        <v>17</v>
      </c>
      <c r="C11" s="43">
        <v>11744</v>
      </c>
      <c r="D11" s="43">
        <v>2851641</v>
      </c>
      <c r="E11" s="43">
        <v>200</v>
      </c>
      <c r="F11" s="43">
        <v>2804267</v>
      </c>
      <c r="G11" s="92">
        <f t="shared" si="2"/>
        <v>1.7029972752043598</v>
      </c>
      <c r="H11" s="92">
        <f t="shared" si="3"/>
        <v>98.338710938719146</v>
      </c>
      <c r="I11" s="183">
        <v>603</v>
      </c>
      <c r="J11" s="183">
        <v>3225814</v>
      </c>
    </row>
    <row r="12" spans="1:10" ht="15" customHeight="1" x14ac:dyDescent="0.25">
      <c r="A12" s="9"/>
      <c r="B12" s="12" t="s">
        <v>18</v>
      </c>
      <c r="C12" s="43">
        <v>1112</v>
      </c>
      <c r="D12" s="43">
        <v>94726</v>
      </c>
      <c r="E12" s="43">
        <v>0</v>
      </c>
      <c r="F12" s="43">
        <v>0</v>
      </c>
      <c r="G12" s="92">
        <f t="shared" si="2"/>
        <v>0</v>
      </c>
      <c r="H12" s="92">
        <f t="shared" si="3"/>
        <v>0</v>
      </c>
      <c r="I12" s="43">
        <v>0</v>
      </c>
      <c r="J12" s="43">
        <v>0</v>
      </c>
    </row>
    <row r="13" spans="1:10" ht="15" customHeight="1" x14ac:dyDescent="0.25">
      <c r="A13" s="9"/>
      <c r="B13" s="12" t="s">
        <v>19</v>
      </c>
      <c r="C13" s="43">
        <v>49262</v>
      </c>
      <c r="D13" s="43">
        <v>5796071</v>
      </c>
      <c r="E13" s="43">
        <v>10571</v>
      </c>
      <c r="F13" s="43">
        <v>1329000</v>
      </c>
      <c r="G13" s="92">
        <f t="shared" si="2"/>
        <v>21.458730867605862</v>
      </c>
      <c r="H13" s="92">
        <f t="shared" si="3"/>
        <v>22.929325744974484</v>
      </c>
      <c r="I13" s="43">
        <v>10469</v>
      </c>
      <c r="J13" s="43">
        <v>1305100</v>
      </c>
    </row>
    <row r="14" spans="1:10" ht="15" customHeight="1" x14ac:dyDescent="0.25">
      <c r="A14" s="102" t="s">
        <v>20</v>
      </c>
      <c r="B14" s="112" t="s">
        <v>21</v>
      </c>
      <c r="C14" s="108">
        <f>C15+C16+C17+C18</f>
        <v>94160</v>
      </c>
      <c r="D14" s="108">
        <f t="shared" ref="D14:F14" si="4">D15+D16+D17+D18</f>
        <v>61413348</v>
      </c>
      <c r="E14" s="108">
        <f t="shared" si="4"/>
        <v>12879</v>
      </c>
      <c r="F14" s="108">
        <f t="shared" si="4"/>
        <v>24751226</v>
      </c>
      <c r="G14" s="140">
        <f t="shared" si="2"/>
        <v>13.677782497875956</v>
      </c>
      <c r="H14" s="140">
        <f t="shared" si="3"/>
        <v>40.302681430102133</v>
      </c>
      <c r="I14" s="108">
        <f t="shared" ref="I14:J14" si="5">I15+I16+I17+I18</f>
        <v>65270</v>
      </c>
      <c r="J14" s="108">
        <f t="shared" si="5"/>
        <v>59681861</v>
      </c>
    </row>
    <row r="15" spans="1:10" ht="15" customHeight="1" x14ac:dyDescent="0.25">
      <c r="A15" s="9" t="s">
        <v>22</v>
      </c>
      <c r="B15" s="13" t="s">
        <v>23</v>
      </c>
      <c r="C15" s="43">
        <v>26609</v>
      </c>
      <c r="D15" s="43">
        <v>9712891</v>
      </c>
      <c r="E15" s="43">
        <v>10980</v>
      </c>
      <c r="F15" s="43">
        <v>5880612</v>
      </c>
      <c r="G15" s="92">
        <f t="shared" si="2"/>
        <v>41.264233905821342</v>
      </c>
      <c r="H15" s="92">
        <f t="shared" si="3"/>
        <v>60.544404338522895</v>
      </c>
      <c r="I15" s="183">
        <v>58364</v>
      </c>
      <c r="J15" s="183">
        <v>19489382</v>
      </c>
    </row>
    <row r="16" spans="1:10" ht="15" customHeight="1" x14ac:dyDescent="0.25">
      <c r="A16" s="9" t="s">
        <v>24</v>
      </c>
      <c r="B16" s="14" t="s">
        <v>25</v>
      </c>
      <c r="C16" s="43">
        <v>53558</v>
      </c>
      <c r="D16" s="43">
        <v>32764998</v>
      </c>
      <c r="E16" s="43">
        <v>1251</v>
      </c>
      <c r="F16" s="43">
        <v>7931681</v>
      </c>
      <c r="G16" s="92">
        <f t="shared" si="2"/>
        <v>2.3357855035662274</v>
      </c>
      <c r="H16" s="92">
        <f t="shared" si="3"/>
        <v>24.207787224647472</v>
      </c>
      <c r="I16" s="183">
        <v>2947</v>
      </c>
      <c r="J16" s="183">
        <v>18227797</v>
      </c>
    </row>
    <row r="17" spans="1:10" ht="15" customHeight="1" x14ac:dyDescent="0.25">
      <c r="A17" s="9" t="s">
        <v>26</v>
      </c>
      <c r="B17" s="14" t="s">
        <v>27</v>
      </c>
      <c r="C17" s="43">
        <v>5106</v>
      </c>
      <c r="D17" s="43">
        <v>12801660</v>
      </c>
      <c r="E17" s="43">
        <v>81</v>
      </c>
      <c r="F17" s="43">
        <v>9932227</v>
      </c>
      <c r="G17" s="92">
        <f t="shared" si="2"/>
        <v>1.5863689776733254</v>
      </c>
      <c r="H17" s="92">
        <f t="shared" si="3"/>
        <v>77.585461572952255</v>
      </c>
      <c r="I17" s="183">
        <v>176</v>
      </c>
      <c r="J17" s="183">
        <v>19276619</v>
      </c>
    </row>
    <row r="18" spans="1:10" ht="15" customHeight="1" x14ac:dyDescent="0.25">
      <c r="A18" s="9" t="s">
        <v>28</v>
      </c>
      <c r="B18" s="11" t="s">
        <v>29</v>
      </c>
      <c r="C18" s="43">
        <v>8887</v>
      </c>
      <c r="D18" s="43">
        <v>6133799</v>
      </c>
      <c r="E18" s="43">
        <v>567</v>
      </c>
      <c r="F18" s="43">
        <v>1006706</v>
      </c>
      <c r="G18" s="92">
        <f t="shared" si="2"/>
        <v>6.3801057724766519</v>
      </c>
      <c r="H18" s="92">
        <f t="shared" si="3"/>
        <v>16.412438686041064</v>
      </c>
      <c r="I18" s="43">
        <v>3783</v>
      </c>
      <c r="J18" s="43">
        <v>2688063</v>
      </c>
    </row>
    <row r="19" spans="1:10" ht="15" customHeight="1" x14ac:dyDescent="0.25">
      <c r="A19" s="9"/>
      <c r="B19" s="15" t="s">
        <v>30</v>
      </c>
      <c r="C19" s="43">
        <v>2310</v>
      </c>
      <c r="D19" s="43">
        <v>144087</v>
      </c>
      <c r="E19" s="43">
        <v>0</v>
      </c>
      <c r="F19" s="43">
        <v>0</v>
      </c>
      <c r="G19" s="92">
        <f t="shared" si="2"/>
        <v>0</v>
      </c>
      <c r="H19" s="92">
        <f t="shared" si="3"/>
        <v>0</v>
      </c>
      <c r="I19" s="43">
        <v>0</v>
      </c>
      <c r="J19" s="43">
        <v>0</v>
      </c>
    </row>
    <row r="20" spans="1:10" ht="15" customHeight="1" x14ac:dyDescent="0.25">
      <c r="A20" s="6" t="s">
        <v>31</v>
      </c>
      <c r="B20" s="7" t="s">
        <v>32</v>
      </c>
      <c r="C20" s="42">
        <v>1520</v>
      </c>
      <c r="D20" s="42">
        <v>3170476</v>
      </c>
      <c r="E20" s="42">
        <v>0</v>
      </c>
      <c r="F20" s="42">
        <v>0</v>
      </c>
      <c r="G20" s="92">
        <f t="shared" si="2"/>
        <v>0</v>
      </c>
      <c r="H20" s="92">
        <f t="shared" si="3"/>
        <v>0</v>
      </c>
      <c r="I20" s="42">
        <v>0</v>
      </c>
      <c r="J20" s="42">
        <v>0</v>
      </c>
    </row>
    <row r="21" spans="1:10" ht="15" customHeight="1" x14ac:dyDescent="0.25">
      <c r="A21" s="6" t="s">
        <v>33</v>
      </c>
      <c r="B21" s="7" t="s">
        <v>34</v>
      </c>
      <c r="C21" s="42">
        <v>6568</v>
      </c>
      <c r="D21" s="42">
        <v>2240268</v>
      </c>
      <c r="E21" s="42">
        <v>597</v>
      </c>
      <c r="F21" s="42">
        <v>82380</v>
      </c>
      <c r="G21" s="92">
        <f t="shared" si="2"/>
        <v>9.0895249695493305</v>
      </c>
      <c r="H21" s="92">
        <f t="shared" si="3"/>
        <v>3.6772386160941459</v>
      </c>
      <c r="I21" s="183">
        <v>11776</v>
      </c>
      <c r="J21" s="183">
        <v>3145570</v>
      </c>
    </row>
    <row r="22" spans="1:10" ht="15" customHeight="1" x14ac:dyDescent="0.25">
      <c r="A22" s="6" t="s">
        <v>35</v>
      </c>
      <c r="B22" s="7" t="s">
        <v>36</v>
      </c>
      <c r="C22" s="42">
        <v>9336</v>
      </c>
      <c r="D22" s="42">
        <v>29698959</v>
      </c>
      <c r="E22" s="42">
        <v>9678</v>
      </c>
      <c r="F22" s="42">
        <v>9480436</v>
      </c>
      <c r="G22" s="92">
        <f t="shared" si="2"/>
        <v>103.66323907455013</v>
      </c>
      <c r="H22" s="92">
        <f t="shared" si="3"/>
        <v>31.921778807129229</v>
      </c>
      <c r="I22" s="183">
        <v>43272</v>
      </c>
      <c r="J22" s="183">
        <v>52467196</v>
      </c>
    </row>
    <row r="23" spans="1:10" ht="15" customHeight="1" x14ac:dyDescent="0.25">
      <c r="A23" s="6" t="s">
        <v>37</v>
      </c>
      <c r="B23" s="7" t="s">
        <v>38</v>
      </c>
      <c r="C23" s="42">
        <v>3104</v>
      </c>
      <c r="D23" s="42">
        <v>694301</v>
      </c>
      <c r="E23" s="42">
        <v>6</v>
      </c>
      <c r="F23" s="42">
        <v>3594</v>
      </c>
      <c r="G23" s="92">
        <f t="shared" si="2"/>
        <v>0.19329896907216496</v>
      </c>
      <c r="H23" s="92">
        <f t="shared" si="3"/>
        <v>0.51764292432244807</v>
      </c>
      <c r="I23" s="42">
        <v>8</v>
      </c>
      <c r="J23" s="183">
        <v>46013</v>
      </c>
    </row>
    <row r="24" spans="1:10" ht="15" customHeight="1" x14ac:dyDescent="0.25">
      <c r="A24" s="6" t="s">
        <v>39</v>
      </c>
      <c r="B24" s="7" t="s">
        <v>40</v>
      </c>
      <c r="C24" s="42">
        <v>4033</v>
      </c>
      <c r="D24" s="42">
        <v>2440585</v>
      </c>
      <c r="E24" s="42">
        <v>0</v>
      </c>
      <c r="F24" s="42">
        <v>0</v>
      </c>
      <c r="G24" s="92">
        <f t="shared" si="2"/>
        <v>0</v>
      </c>
      <c r="H24" s="92">
        <f t="shared" si="3"/>
        <v>0</v>
      </c>
      <c r="I24" s="42">
        <v>8</v>
      </c>
      <c r="J24" s="42">
        <v>1533</v>
      </c>
    </row>
    <row r="25" spans="1:10" ht="15" customHeight="1" x14ac:dyDescent="0.25">
      <c r="A25" s="6" t="s">
        <v>41</v>
      </c>
      <c r="B25" s="7" t="s">
        <v>42</v>
      </c>
      <c r="C25" s="42">
        <v>14607</v>
      </c>
      <c r="D25" s="42">
        <v>3370072</v>
      </c>
      <c r="E25" s="42">
        <v>5</v>
      </c>
      <c r="F25" s="42">
        <v>1213</v>
      </c>
      <c r="G25" s="92">
        <f t="shared" si="2"/>
        <v>3.4230163620182101E-2</v>
      </c>
      <c r="H25" s="92">
        <f t="shared" si="3"/>
        <v>3.5993296285657991E-2</v>
      </c>
      <c r="I25" s="42">
        <v>220</v>
      </c>
      <c r="J25" s="42">
        <v>3897</v>
      </c>
    </row>
    <row r="26" spans="1:10" ht="15" customHeight="1" x14ac:dyDescent="0.25">
      <c r="A26" s="9"/>
      <c r="B26" s="12" t="s">
        <v>43</v>
      </c>
      <c r="C26" s="43">
        <v>1075</v>
      </c>
      <c r="D26" s="43">
        <v>249505</v>
      </c>
      <c r="E26" s="43">
        <v>0</v>
      </c>
      <c r="F26" s="43">
        <v>0</v>
      </c>
      <c r="G26" s="92">
        <f t="shared" si="2"/>
        <v>0</v>
      </c>
      <c r="H26" s="92">
        <f t="shared" si="3"/>
        <v>0</v>
      </c>
      <c r="I26" s="43">
        <v>0</v>
      </c>
      <c r="J26" s="43">
        <v>0</v>
      </c>
    </row>
    <row r="27" spans="1:10" ht="15" customHeight="1" x14ac:dyDescent="0.25">
      <c r="A27" s="115">
        <v>2</v>
      </c>
      <c r="B27" s="116" t="s">
        <v>44</v>
      </c>
      <c r="C27" s="110">
        <f>C8+C14+C20+C21+C22+C23+C24+C25</f>
        <v>522546</v>
      </c>
      <c r="D27" s="110">
        <f t="shared" ref="D27:F27" si="6">D8+D14+D20+D21+D22+D23+D24+D25</f>
        <v>146612517</v>
      </c>
      <c r="E27" s="110">
        <f t="shared" si="6"/>
        <v>166685</v>
      </c>
      <c r="F27" s="110">
        <f t="shared" si="6"/>
        <v>52322903</v>
      </c>
      <c r="G27" s="140">
        <f t="shared" si="2"/>
        <v>31.898627106513111</v>
      </c>
      <c r="H27" s="140">
        <f t="shared" si="3"/>
        <v>35.687882638287974</v>
      </c>
      <c r="I27" s="110">
        <f t="shared" ref="I27:J27" si="7">I8+I14+I20+I21+I22+I23+I24+I25</f>
        <v>465850</v>
      </c>
      <c r="J27" s="110">
        <f t="shared" si="7"/>
        <v>158367588</v>
      </c>
    </row>
    <row r="28" spans="1:10" ht="15" customHeight="1" x14ac:dyDescent="0.25">
      <c r="A28" s="9">
        <v>3</v>
      </c>
      <c r="B28" s="16" t="s">
        <v>45</v>
      </c>
      <c r="C28" s="43">
        <v>77197</v>
      </c>
      <c r="D28" s="43">
        <v>14168158</v>
      </c>
      <c r="E28" s="43">
        <v>69062</v>
      </c>
      <c r="F28" s="43">
        <v>8109263</v>
      </c>
      <c r="G28" s="92">
        <f t="shared" si="2"/>
        <v>89.462025726388333</v>
      </c>
      <c r="H28" s="92">
        <f t="shared" si="3"/>
        <v>57.235831220967469</v>
      </c>
      <c r="I28" s="43">
        <v>328037</v>
      </c>
      <c r="J28" s="43">
        <v>39094700</v>
      </c>
    </row>
    <row r="29" spans="1:10" ht="15" customHeight="1" thickBot="1" x14ac:dyDescent="0.3">
      <c r="A29" s="17"/>
      <c r="B29" s="18" t="s">
        <v>46</v>
      </c>
      <c r="C29" s="41">
        <v>10322</v>
      </c>
      <c r="D29" s="41">
        <v>1986966</v>
      </c>
      <c r="E29" s="41">
        <v>1423</v>
      </c>
      <c r="F29" s="41">
        <v>90200</v>
      </c>
      <c r="G29" s="92">
        <f t="shared" si="2"/>
        <v>13.786087967448168</v>
      </c>
      <c r="H29" s="92">
        <f t="shared" si="3"/>
        <v>4.5395844720040506</v>
      </c>
      <c r="I29" s="41">
        <v>1448</v>
      </c>
      <c r="J29" s="41">
        <v>88570.201499999996</v>
      </c>
    </row>
    <row r="30" spans="1:10" s="5" customFormat="1" ht="15" customHeight="1" thickBot="1" x14ac:dyDescent="0.3">
      <c r="A30" s="150">
        <v>4</v>
      </c>
      <c r="B30" s="151" t="s">
        <v>47</v>
      </c>
      <c r="C30" s="215"/>
      <c r="D30" s="216"/>
      <c r="E30" s="216"/>
      <c r="F30" s="216"/>
      <c r="G30" s="216"/>
      <c r="H30" s="216"/>
      <c r="I30" s="216"/>
      <c r="J30" s="216"/>
    </row>
    <row r="31" spans="1:10" ht="15" customHeight="1" thickBot="1" x14ac:dyDescent="0.3">
      <c r="A31" s="20" t="s">
        <v>48</v>
      </c>
      <c r="B31" s="11" t="s">
        <v>49</v>
      </c>
      <c r="C31" s="43">
        <v>0</v>
      </c>
      <c r="D31" s="43">
        <v>0</v>
      </c>
      <c r="E31" s="43">
        <v>0</v>
      </c>
      <c r="F31" s="43">
        <v>0</v>
      </c>
      <c r="G31" s="92" t="e">
        <f t="shared" ref="G31:G37" si="8">E31/C31*100</f>
        <v>#DIV/0!</v>
      </c>
      <c r="H31" s="92" t="e">
        <f t="shared" ref="H31:H37" si="9">F31/D31*100</f>
        <v>#DIV/0!</v>
      </c>
      <c r="I31" s="167">
        <v>0</v>
      </c>
      <c r="J31" s="168">
        <v>0</v>
      </c>
    </row>
    <row r="32" spans="1:10" ht="15" customHeight="1" thickBot="1" x14ac:dyDescent="0.3">
      <c r="A32" s="20" t="s">
        <v>50</v>
      </c>
      <c r="B32" s="11" t="s">
        <v>34</v>
      </c>
      <c r="C32" s="43">
        <v>287</v>
      </c>
      <c r="D32" s="43">
        <v>881500</v>
      </c>
      <c r="E32" s="43">
        <v>1</v>
      </c>
      <c r="F32" s="43">
        <v>35</v>
      </c>
      <c r="G32" s="92">
        <f t="shared" si="8"/>
        <v>0.34843205574912894</v>
      </c>
      <c r="H32" s="92">
        <f t="shared" si="9"/>
        <v>3.9705048213272828E-3</v>
      </c>
      <c r="I32" s="167">
        <v>146</v>
      </c>
      <c r="J32" s="168">
        <v>330158</v>
      </c>
    </row>
    <row r="33" spans="1:10" ht="15" customHeight="1" x14ac:dyDescent="0.25">
      <c r="A33" s="20" t="s">
        <v>51</v>
      </c>
      <c r="B33" s="11" t="s">
        <v>52</v>
      </c>
      <c r="C33" s="43">
        <v>6500</v>
      </c>
      <c r="D33" s="43">
        <v>12666067</v>
      </c>
      <c r="E33" s="43">
        <v>154</v>
      </c>
      <c r="F33" s="43">
        <v>34383</v>
      </c>
      <c r="G33" s="92">
        <f t="shared" si="8"/>
        <v>2.3692307692307693</v>
      </c>
      <c r="H33" s="92">
        <f t="shared" si="9"/>
        <v>0.27145758821582106</v>
      </c>
      <c r="I33" s="183">
        <v>2222</v>
      </c>
      <c r="J33" s="183">
        <v>5502729</v>
      </c>
    </row>
    <row r="34" spans="1:10" ht="15" customHeight="1" x14ac:dyDescent="0.25">
      <c r="A34" s="20" t="s">
        <v>53</v>
      </c>
      <c r="B34" s="11" t="s">
        <v>54</v>
      </c>
      <c r="C34" s="43">
        <v>2018</v>
      </c>
      <c r="D34" s="43">
        <v>17510962</v>
      </c>
      <c r="E34" s="43">
        <v>7460</v>
      </c>
      <c r="F34" s="43">
        <v>7517987</v>
      </c>
      <c r="G34" s="92">
        <f t="shared" si="8"/>
        <v>369.67294350842417</v>
      </c>
      <c r="H34" s="92">
        <f t="shared" si="9"/>
        <v>42.933032462751051</v>
      </c>
      <c r="I34" s="183">
        <v>39764</v>
      </c>
      <c r="J34" s="183">
        <v>74748736</v>
      </c>
    </row>
    <row r="35" spans="1:10" ht="15" customHeight="1" thickBot="1" x14ac:dyDescent="0.3">
      <c r="A35" s="20" t="s">
        <v>55</v>
      </c>
      <c r="B35" s="11" t="s">
        <v>42</v>
      </c>
      <c r="C35" s="43">
        <v>67354</v>
      </c>
      <c r="D35" s="43">
        <v>288175411</v>
      </c>
      <c r="E35" s="43">
        <v>15169</v>
      </c>
      <c r="F35" s="43">
        <v>105950543</v>
      </c>
      <c r="G35" s="92">
        <f t="shared" si="8"/>
        <v>22.521305341924755</v>
      </c>
      <c r="H35" s="92">
        <f t="shared" si="9"/>
        <v>36.76599007262282</v>
      </c>
      <c r="I35" s="183">
        <v>46468</v>
      </c>
      <c r="J35" s="183">
        <v>433779144</v>
      </c>
    </row>
    <row r="36" spans="1:10" ht="15" customHeight="1" thickBot="1" x14ac:dyDescent="0.3">
      <c r="A36" s="21">
        <v>5</v>
      </c>
      <c r="B36" s="22" t="s">
        <v>56</v>
      </c>
      <c r="C36" s="166">
        <f>C31+C32+C33+C34+C35</f>
        <v>76159</v>
      </c>
      <c r="D36" s="166">
        <f t="shared" ref="D36:F36" si="10">D31+D32+D33+D34+D35</f>
        <v>319233940</v>
      </c>
      <c r="E36" s="166">
        <f t="shared" si="10"/>
        <v>22784</v>
      </c>
      <c r="F36" s="166">
        <f t="shared" si="10"/>
        <v>113502948</v>
      </c>
      <c r="G36" s="91">
        <f t="shared" si="8"/>
        <v>29.916359195892806</v>
      </c>
      <c r="H36" s="91">
        <f t="shared" si="9"/>
        <v>35.554787188354723</v>
      </c>
      <c r="I36" s="166">
        <f t="shared" ref="I36:J36" si="11">I31+I32+I33+I34+I35</f>
        <v>88600</v>
      </c>
      <c r="J36" s="169">
        <f t="shared" si="11"/>
        <v>514360767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598705</v>
      </c>
      <c r="D37" s="124">
        <f t="shared" ref="D37:F37" si="12">D27+D36</f>
        <v>465846457</v>
      </c>
      <c r="E37" s="124">
        <f t="shared" si="12"/>
        <v>189469</v>
      </c>
      <c r="F37" s="124">
        <f t="shared" si="12"/>
        <v>165825851</v>
      </c>
      <c r="G37" s="146">
        <f t="shared" si="8"/>
        <v>31.646470298394036</v>
      </c>
      <c r="H37" s="146">
        <f t="shared" si="9"/>
        <v>35.596675365505675</v>
      </c>
      <c r="I37" s="135">
        <f t="shared" ref="I37:J37" si="13">I27+I36</f>
        <v>554450</v>
      </c>
      <c r="J37" s="134">
        <f t="shared" si="13"/>
        <v>672728355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3.140625" style="2" bestFit="1" customWidth="1"/>
    <col min="8" max="8" width="12.570312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83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8">
        <f>C9+C10+C11</f>
        <v>81212</v>
      </c>
      <c r="D8" s="108">
        <f t="shared" ref="D8:F8" si="0">D9+D10+D11</f>
        <v>11076651</v>
      </c>
      <c r="E8" s="108">
        <f t="shared" si="0"/>
        <v>9415</v>
      </c>
      <c r="F8" s="108">
        <f t="shared" si="0"/>
        <v>1661166</v>
      </c>
      <c r="G8" s="140">
        <f>E8/C8*100</f>
        <v>11.593114318081071</v>
      </c>
      <c r="H8" s="140">
        <f>F8/D8*100</f>
        <v>14.997005863956533</v>
      </c>
      <c r="I8" s="108">
        <f t="shared" ref="I8:J8" si="1">I9+I10+I11</f>
        <v>56780</v>
      </c>
      <c r="J8" s="108">
        <f t="shared" si="1"/>
        <v>10958871</v>
      </c>
    </row>
    <row r="9" spans="1:10" ht="15" customHeight="1" x14ac:dyDescent="0.25">
      <c r="A9" s="9" t="s">
        <v>12</v>
      </c>
      <c r="B9" s="10" t="s">
        <v>13</v>
      </c>
      <c r="C9" s="43">
        <v>69517</v>
      </c>
      <c r="D9" s="43">
        <v>7149887</v>
      </c>
      <c r="E9" s="43">
        <v>9149</v>
      </c>
      <c r="F9" s="43">
        <v>1068435</v>
      </c>
      <c r="G9" s="92">
        <f>E9/C9*100</f>
        <v>13.160809586144396</v>
      </c>
      <c r="H9" s="92">
        <f>F9/D9*100</f>
        <v>14.943383021298098</v>
      </c>
      <c r="I9" s="43">
        <v>49456</v>
      </c>
      <c r="J9" s="43">
        <v>7051075</v>
      </c>
    </row>
    <row r="10" spans="1:10" ht="15" customHeight="1" x14ac:dyDescent="0.25">
      <c r="A10" s="9" t="s">
        <v>14</v>
      </c>
      <c r="B10" s="10" t="s">
        <v>15</v>
      </c>
      <c r="C10" s="43">
        <v>4395</v>
      </c>
      <c r="D10" s="43">
        <v>663227</v>
      </c>
      <c r="E10" s="43">
        <v>16</v>
      </c>
      <c r="F10" s="43">
        <v>27213</v>
      </c>
      <c r="G10" s="92">
        <f t="shared" ref="G10:G29" si="2">E10/C10*100</f>
        <v>0.36405005688282138</v>
      </c>
      <c r="H10" s="92">
        <f t="shared" ref="H10:H29" si="3">F10/D10*100</f>
        <v>4.1031200478870735</v>
      </c>
      <c r="I10" s="43">
        <v>60</v>
      </c>
      <c r="J10" s="43">
        <v>172882</v>
      </c>
    </row>
    <row r="11" spans="1:10" ht="15" customHeight="1" x14ac:dyDescent="0.25">
      <c r="A11" s="9" t="s">
        <v>16</v>
      </c>
      <c r="B11" s="10" t="s">
        <v>17</v>
      </c>
      <c r="C11" s="43">
        <v>7300</v>
      </c>
      <c r="D11" s="43">
        <v>3263537</v>
      </c>
      <c r="E11" s="43">
        <v>250</v>
      </c>
      <c r="F11" s="43">
        <v>565518</v>
      </c>
      <c r="G11" s="92">
        <f t="shared" si="2"/>
        <v>3.4246575342465753</v>
      </c>
      <c r="H11" s="92">
        <f t="shared" si="3"/>
        <v>17.328377156441004</v>
      </c>
      <c r="I11" s="43">
        <v>7264</v>
      </c>
      <c r="J11" s="43">
        <v>3734914</v>
      </c>
    </row>
    <row r="12" spans="1:10" ht="15" customHeight="1" x14ac:dyDescent="0.25">
      <c r="A12" s="9"/>
      <c r="B12" s="12" t="s">
        <v>18</v>
      </c>
      <c r="C12" s="43">
        <v>60</v>
      </c>
      <c r="D12" s="43">
        <v>7456</v>
      </c>
      <c r="E12" s="43"/>
      <c r="F12" s="43"/>
      <c r="G12" s="92">
        <f t="shared" si="2"/>
        <v>0</v>
      </c>
      <c r="H12" s="92">
        <f t="shared" si="3"/>
        <v>0</v>
      </c>
      <c r="I12" s="43"/>
      <c r="J12" s="43"/>
    </row>
    <row r="13" spans="1:10" ht="15" customHeight="1" x14ac:dyDescent="0.25">
      <c r="A13" s="9"/>
      <c r="B13" s="12" t="s">
        <v>19</v>
      </c>
      <c r="C13" s="43">
        <v>8278</v>
      </c>
      <c r="D13" s="43">
        <v>949493</v>
      </c>
      <c r="E13" s="43"/>
      <c r="F13" s="43"/>
      <c r="G13" s="92">
        <f t="shared" si="2"/>
        <v>0</v>
      </c>
      <c r="H13" s="92">
        <f t="shared" si="3"/>
        <v>0</v>
      </c>
      <c r="I13" s="43"/>
      <c r="J13" s="43"/>
    </row>
    <row r="14" spans="1:10" ht="15" customHeight="1" x14ac:dyDescent="0.25">
      <c r="A14" s="102" t="s">
        <v>20</v>
      </c>
      <c r="B14" s="112" t="s">
        <v>21</v>
      </c>
      <c r="C14" s="108">
        <f>C15+C16+C17+C18</f>
        <v>36143</v>
      </c>
      <c r="D14" s="108">
        <f t="shared" ref="D14:F14" si="4">D15+D16+D17+D18</f>
        <v>51898407</v>
      </c>
      <c r="E14" s="108">
        <f t="shared" si="4"/>
        <v>14136</v>
      </c>
      <c r="F14" s="108">
        <f t="shared" si="4"/>
        <v>17123908</v>
      </c>
      <c r="G14" s="140">
        <f t="shared" si="2"/>
        <v>39.11130786044324</v>
      </c>
      <c r="H14" s="140">
        <f t="shared" si="3"/>
        <v>32.995055127607287</v>
      </c>
      <c r="I14" s="108">
        <f t="shared" ref="I14:J14" si="5">I15+I16+I17+I18</f>
        <v>45020</v>
      </c>
      <c r="J14" s="108">
        <f t="shared" si="5"/>
        <v>64865765</v>
      </c>
    </row>
    <row r="15" spans="1:10" ht="15" customHeight="1" x14ac:dyDescent="0.25">
      <c r="A15" s="9" t="s">
        <v>22</v>
      </c>
      <c r="B15" s="13" t="s">
        <v>23</v>
      </c>
      <c r="C15" s="43">
        <v>20905</v>
      </c>
      <c r="D15" s="43">
        <v>8296293</v>
      </c>
      <c r="E15" s="43">
        <v>12848</v>
      </c>
      <c r="F15" s="43">
        <v>6476012</v>
      </c>
      <c r="G15" s="92">
        <f t="shared" si="2"/>
        <v>61.458981104998799</v>
      </c>
      <c r="H15" s="92">
        <f t="shared" si="3"/>
        <v>78.059104228840511</v>
      </c>
      <c r="I15" s="43">
        <v>39042</v>
      </c>
      <c r="J15" s="43">
        <v>15808599</v>
      </c>
    </row>
    <row r="16" spans="1:10" ht="15" customHeight="1" x14ac:dyDescent="0.25">
      <c r="A16" s="9" t="s">
        <v>24</v>
      </c>
      <c r="B16" s="14" t="s">
        <v>25</v>
      </c>
      <c r="C16" s="43">
        <v>9507</v>
      </c>
      <c r="D16" s="43">
        <v>32771769</v>
      </c>
      <c r="E16" s="43">
        <v>1229</v>
      </c>
      <c r="F16" s="43">
        <v>8013530</v>
      </c>
      <c r="G16" s="92">
        <f t="shared" si="2"/>
        <v>12.927316714000211</v>
      </c>
      <c r="H16" s="92">
        <f t="shared" si="3"/>
        <v>24.452540233638288</v>
      </c>
      <c r="I16" s="43">
        <v>5643</v>
      </c>
      <c r="J16" s="43">
        <v>37755573</v>
      </c>
    </row>
    <row r="17" spans="1:10" ht="15" customHeight="1" x14ac:dyDescent="0.25">
      <c r="A17" s="9" t="s">
        <v>26</v>
      </c>
      <c r="B17" s="14" t="s">
        <v>27</v>
      </c>
      <c r="C17" s="43">
        <v>3052</v>
      </c>
      <c r="D17" s="43">
        <v>7562193</v>
      </c>
      <c r="E17" s="43">
        <v>59</v>
      </c>
      <c r="F17" s="43">
        <v>2634366</v>
      </c>
      <c r="G17" s="92">
        <f t="shared" si="2"/>
        <v>1.9331585845347314</v>
      </c>
      <c r="H17" s="92">
        <f t="shared" si="3"/>
        <v>34.836005904636394</v>
      </c>
      <c r="I17" s="43">
        <v>335</v>
      </c>
      <c r="J17" s="43">
        <v>11301593</v>
      </c>
    </row>
    <row r="18" spans="1:10" ht="15" customHeight="1" x14ac:dyDescent="0.25">
      <c r="A18" s="9" t="s">
        <v>28</v>
      </c>
      <c r="B18" s="11" t="s">
        <v>29</v>
      </c>
      <c r="C18" s="43">
        <v>2679</v>
      </c>
      <c r="D18" s="43">
        <v>3268152</v>
      </c>
      <c r="E18" s="43"/>
      <c r="F18" s="43"/>
      <c r="G18" s="92">
        <f t="shared" si="2"/>
        <v>0</v>
      </c>
      <c r="H18" s="92">
        <f t="shared" si="3"/>
        <v>0</v>
      </c>
      <c r="I18" s="43"/>
      <c r="J18" s="43"/>
    </row>
    <row r="19" spans="1:10" ht="15" customHeight="1" x14ac:dyDescent="0.25">
      <c r="A19" s="9"/>
      <c r="B19" s="15" t="s">
        <v>30</v>
      </c>
      <c r="C19" s="43">
        <v>65</v>
      </c>
      <c r="D19" s="43">
        <v>17501</v>
      </c>
      <c r="E19" s="43"/>
      <c r="F19" s="43"/>
      <c r="G19" s="92">
        <f t="shared" si="2"/>
        <v>0</v>
      </c>
      <c r="H19" s="92">
        <f t="shared" si="3"/>
        <v>0</v>
      </c>
      <c r="I19" s="43"/>
      <c r="J19" s="43"/>
    </row>
    <row r="20" spans="1:10" ht="15" customHeight="1" x14ac:dyDescent="0.25">
      <c r="A20" s="6" t="s">
        <v>31</v>
      </c>
      <c r="B20" s="7" t="s">
        <v>32</v>
      </c>
      <c r="C20" s="42">
        <v>1096</v>
      </c>
      <c r="D20" s="42">
        <v>3458405</v>
      </c>
      <c r="E20" s="42"/>
      <c r="F20" s="42"/>
      <c r="G20" s="92">
        <f t="shared" si="2"/>
        <v>0</v>
      </c>
      <c r="H20" s="92">
        <f t="shared" si="3"/>
        <v>0</v>
      </c>
      <c r="I20" s="42">
        <v>7</v>
      </c>
      <c r="J20" s="42">
        <v>337386</v>
      </c>
    </row>
    <row r="21" spans="1:10" ht="15" customHeight="1" x14ac:dyDescent="0.25">
      <c r="A21" s="6" t="s">
        <v>33</v>
      </c>
      <c r="B21" s="7" t="s">
        <v>34</v>
      </c>
      <c r="C21" s="42">
        <v>3291</v>
      </c>
      <c r="D21" s="42">
        <v>1439758</v>
      </c>
      <c r="E21" s="42">
        <v>181</v>
      </c>
      <c r="F21" s="42">
        <v>68655</v>
      </c>
      <c r="G21" s="92">
        <f t="shared" si="2"/>
        <v>5.4998480704952906</v>
      </c>
      <c r="H21" s="92">
        <f t="shared" si="3"/>
        <v>4.7685097078814636</v>
      </c>
      <c r="I21" s="42">
        <v>2225</v>
      </c>
      <c r="J21" s="42">
        <v>1765537</v>
      </c>
    </row>
    <row r="22" spans="1:10" ht="15" customHeight="1" x14ac:dyDescent="0.25">
      <c r="A22" s="6" t="s">
        <v>35</v>
      </c>
      <c r="B22" s="7" t="s">
        <v>36</v>
      </c>
      <c r="C22" s="42">
        <v>9541</v>
      </c>
      <c r="D22" s="42">
        <v>14418408</v>
      </c>
      <c r="E22" s="42">
        <v>533</v>
      </c>
      <c r="F22" s="42">
        <v>473684</v>
      </c>
      <c r="G22" s="92">
        <f t="shared" si="2"/>
        <v>5.5864165181846763</v>
      </c>
      <c r="H22" s="92">
        <f t="shared" si="3"/>
        <v>3.285272548813988</v>
      </c>
      <c r="I22" s="42">
        <v>11350</v>
      </c>
      <c r="J22" s="42">
        <v>20008072</v>
      </c>
    </row>
    <row r="23" spans="1:10" ht="15" customHeight="1" x14ac:dyDescent="0.25">
      <c r="A23" s="6" t="s">
        <v>37</v>
      </c>
      <c r="B23" s="7" t="s">
        <v>38</v>
      </c>
      <c r="C23" s="42">
        <v>1409</v>
      </c>
      <c r="D23" s="42">
        <v>269753</v>
      </c>
      <c r="E23" s="42">
        <v>3</v>
      </c>
      <c r="F23" s="42">
        <v>1255</v>
      </c>
      <c r="G23" s="92">
        <f t="shared" si="2"/>
        <v>0.21291696238466998</v>
      </c>
      <c r="H23" s="92">
        <f t="shared" si="3"/>
        <v>0.46524042364681761</v>
      </c>
      <c r="I23" s="42">
        <v>6</v>
      </c>
      <c r="J23" s="42">
        <v>1779</v>
      </c>
    </row>
    <row r="24" spans="1:10" ht="15" customHeight="1" x14ac:dyDescent="0.25">
      <c r="A24" s="6" t="s">
        <v>39</v>
      </c>
      <c r="B24" s="7" t="s">
        <v>40</v>
      </c>
      <c r="C24" s="42">
        <v>1650</v>
      </c>
      <c r="D24" s="42">
        <v>605620</v>
      </c>
      <c r="E24" s="42">
        <v>3</v>
      </c>
      <c r="F24" s="42">
        <v>4734</v>
      </c>
      <c r="G24" s="92">
        <f t="shared" si="2"/>
        <v>0.18181818181818182</v>
      </c>
      <c r="H24" s="92">
        <f t="shared" si="3"/>
        <v>0.78167828010963969</v>
      </c>
      <c r="I24" s="42">
        <v>9</v>
      </c>
      <c r="J24" s="42">
        <v>6668</v>
      </c>
    </row>
    <row r="25" spans="1:10" ht="15" customHeight="1" x14ac:dyDescent="0.25">
      <c r="A25" s="6" t="s">
        <v>41</v>
      </c>
      <c r="B25" s="7" t="s">
        <v>42</v>
      </c>
      <c r="C25" s="42">
        <v>5332</v>
      </c>
      <c r="D25" s="42">
        <v>1899113</v>
      </c>
      <c r="E25" s="42"/>
      <c r="F25" s="42"/>
      <c r="G25" s="92">
        <f t="shared" si="2"/>
        <v>0</v>
      </c>
      <c r="H25" s="92">
        <f t="shared" si="3"/>
        <v>0</v>
      </c>
      <c r="I25" s="42"/>
      <c r="J25" s="42"/>
    </row>
    <row r="26" spans="1:10" ht="15" customHeight="1" x14ac:dyDescent="0.25">
      <c r="A26" s="9"/>
      <c r="B26" s="12" t="s">
        <v>43</v>
      </c>
      <c r="C26" s="43">
        <v>275</v>
      </c>
      <c r="D26" s="43">
        <v>54502</v>
      </c>
      <c r="E26" s="43"/>
      <c r="F26" s="43"/>
      <c r="G26" s="92">
        <f t="shared" si="2"/>
        <v>0</v>
      </c>
      <c r="H26" s="92">
        <f t="shared" si="3"/>
        <v>0</v>
      </c>
      <c r="I26" s="43"/>
      <c r="J26" s="43"/>
    </row>
    <row r="27" spans="1:10" ht="15" customHeight="1" x14ac:dyDescent="0.25">
      <c r="A27" s="115">
        <v>2</v>
      </c>
      <c r="B27" s="116" t="s">
        <v>44</v>
      </c>
      <c r="C27" s="110">
        <f>C8+C14+C20+C21+C22+C23+C24+C25</f>
        <v>139674</v>
      </c>
      <c r="D27" s="110">
        <f t="shared" ref="D27:F27" si="6">D8+D14+D20+D21+D22+D23+D24+D25</f>
        <v>85066115</v>
      </c>
      <c r="E27" s="110">
        <f t="shared" si="6"/>
        <v>24271</v>
      </c>
      <c r="F27" s="110">
        <f t="shared" si="6"/>
        <v>19333402</v>
      </c>
      <c r="G27" s="140">
        <f t="shared" si="2"/>
        <v>17.376891905436946</v>
      </c>
      <c r="H27" s="140">
        <f t="shared" si="3"/>
        <v>22.727500838612414</v>
      </c>
      <c r="I27" s="110">
        <f t="shared" ref="I27:J27" si="7">I8+I14+I20+I21+I22+I23+I24+I25</f>
        <v>115397</v>
      </c>
      <c r="J27" s="110">
        <f t="shared" si="7"/>
        <v>97944078</v>
      </c>
    </row>
    <row r="28" spans="1:10" ht="15" customHeight="1" x14ac:dyDescent="0.25">
      <c r="A28" s="9">
        <v>3</v>
      </c>
      <c r="B28" s="16" t="s">
        <v>45</v>
      </c>
      <c r="C28" s="43">
        <v>47076</v>
      </c>
      <c r="D28" s="43">
        <v>4891389</v>
      </c>
      <c r="E28" s="43">
        <v>7992</v>
      </c>
      <c r="F28" s="43">
        <v>51</v>
      </c>
      <c r="G28" s="92">
        <f t="shared" si="2"/>
        <v>16.976803466734641</v>
      </c>
      <c r="H28" s="92">
        <f t="shared" si="3"/>
        <v>1.042648621894517E-3</v>
      </c>
      <c r="I28" s="43">
        <v>54153</v>
      </c>
      <c r="J28" s="43">
        <v>7758750</v>
      </c>
    </row>
    <row r="29" spans="1:10" ht="15" customHeight="1" thickBot="1" x14ac:dyDescent="0.3">
      <c r="A29" s="17"/>
      <c r="B29" s="18" t="s">
        <v>46</v>
      </c>
      <c r="C29" s="41">
        <v>754</v>
      </c>
      <c r="D29" s="41">
        <v>159015</v>
      </c>
      <c r="E29" s="41"/>
      <c r="F29" s="41"/>
      <c r="G29" s="92">
        <f t="shared" si="2"/>
        <v>0</v>
      </c>
      <c r="H29" s="92">
        <f t="shared" si="3"/>
        <v>0</v>
      </c>
      <c r="I29" s="41"/>
      <c r="J29" s="41"/>
    </row>
    <row r="30" spans="1:10" s="5" customFormat="1" ht="15" customHeight="1" x14ac:dyDescent="0.25">
      <c r="A30" s="150">
        <v>4</v>
      </c>
      <c r="B30" s="151" t="s">
        <v>47</v>
      </c>
      <c r="C30" s="215"/>
      <c r="D30" s="216"/>
      <c r="E30" s="216"/>
      <c r="F30" s="216"/>
      <c r="G30" s="216"/>
      <c r="H30" s="216"/>
      <c r="I30" s="216"/>
      <c r="J30" s="216"/>
    </row>
    <row r="31" spans="1:10" ht="15" customHeight="1" x14ac:dyDescent="0.25">
      <c r="A31" s="20" t="s">
        <v>48</v>
      </c>
      <c r="B31" s="11" t="s">
        <v>49</v>
      </c>
      <c r="C31" s="43"/>
      <c r="D31" s="43"/>
      <c r="E31" s="43">
        <v>1</v>
      </c>
      <c r="F31" s="43">
        <v>2134</v>
      </c>
      <c r="G31" s="92" t="e">
        <f t="shared" ref="G31:G37" si="8">E31/C31*100</f>
        <v>#DIV/0!</v>
      </c>
      <c r="H31" s="92" t="e">
        <f t="shared" ref="H31:H37" si="9">F31/D31*100</f>
        <v>#DIV/0!</v>
      </c>
      <c r="I31" s="43">
        <v>8</v>
      </c>
      <c r="J31" s="43">
        <v>198610</v>
      </c>
    </row>
    <row r="32" spans="1:10" ht="15" customHeight="1" x14ac:dyDescent="0.25">
      <c r="A32" s="20" t="s">
        <v>50</v>
      </c>
      <c r="B32" s="11" t="s">
        <v>34</v>
      </c>
      <c r="C32" s="43">
        <v>122</v>
      </c>
      <c r="D32" s="43">
        <v>609900</v>
      </c>
      <c r="E32" s="43"/>
      <c r="F32" s="43"/>
      <c r="G32" s="92">
        <f t="shared" si="8"/>
        <v>0</v>
      </c>
      <c r="H32" s="92">
        <f t="shared" si="9"/>
        <v>0</v>
      </c>
      <c r="I32" s="43"/>
      <c r="J32" s="43"/>
    </row>
    <row r="33" spans="1:10" ht="15" customHeight="1" x14ac:dyDescent="0.25">
      <c r="A33" s="20" t="s">
        <v>51</v>
      </c>
      <c r="B33" s="11" t="s">
        <v>52</v>
      </c>
      <c r="C33" s="43">
        <v>2686</v>
      </c>
      <c r="D33" s="43">
        <v>8976115</v>
      </c>
      <c r="E33" s="43">
        <v>447</v>
      </c>
      <c r="F33" s="43">
        <v>1127479</v>
      </c>
      <c r="G33" s="92">
        <f t="shared" si="8"/>
        <v>16.641846612062547</v>
      </c>
      <c r="H33" s="92">
        <f t="shared" si="9"/>
        <v>12.560879623311422</v>
      </c>
      <c r="I33" s="43">
        <v>5983</v>
      </c>
      <c r="J33" s="43">
        <v>39610578</v>
      </c>
    </row>
    <row r="34" spans="1:10" ht="15" customHeight="1" x14ac:dyDescent="0.25">
      <c r="A34" s="20" t="s">
        <v>53</v>
      </c>
      <c r="B34" s="11" t="s">
        <v>54</v>
      </c>
      <c r="C34" s="43">
        <v>1353</v>
      </c>
      <c r="D34" s="43">
        <v>28470794</v>
      </c>
      <c r="E34" s="43">
        <v>73671</v>
      </c>
      <c r="F34" s="43">
        <v>25904506</v>
      </c>
      <c r="G34" s="92">
        <f t="shared" si="8"/>
        <v>5445.0110864745011</v>
      </c>
      <c r="H34" s="92">
        <f t="shared" si="9"/>
        <v>90.986243657272084</v>
      </c>
      <c r="I34" s="43">
        <v>98486</v>
      </c>
      <c r="J34" s="43">
        <v>37404978</v>
      </c>
    </row>
    <row r="35" spans="1:10" ht="15" customHeight="1" x14ac:dyDescent="0.25">
      <c r="A35" s="20" t="s">
        <v>55</v>
      </c>
      <c r="B35" s="11" t="s">
        <v>42</v>
      </c>
      <c r="C35" s="43">
        <v>49648</v>
      </c>
      <c r="D35" s="43">
        <v>390475449</v>
      </c>
      <c r="E35" s="43">
        <v>5349</v>
      </c>
      <c r="F35" s="43">
        <v>71161528</v>
      </c>
      <c r="G35" s="92">
        <f t="shared" si="8"/>
        <v>10.773847889139542</v>
      </c>
      <c r="H35" s="92">
        <f t="shared" si="9"/>
        <v>18.224328362319138</v>
      </c>
      <c r="I35" s="43">
        <v>10377</v>
      </c>
      <c r="J35" s="43">
        <v>451214001</v>
      </c>
    </row>
    <row r="36" spans="1:10" ht="15" customHeight="1" thickBot="1" x14ac:dyDescent="0.3">
      <c r="A36" s="21">
        <v>5</v>
      </c>
      <c r="B36" s="22" t="s">
        <v>56</v>
      </c>
      <c r="C36" s="65">
        <f>C31+C32+C33+C34+C35</f>
        <v>53809</v>
      </c>
      <c r="D36" s="65">
        <f t="shared" ref="D36:F36" si="10">D31+D32+D33+D34+D35</f>
        <v>428532258</v>
      </c>
      <c r="E36" s="65">
        <f t="shared" si="10"/>
        <v>79468</v>
      </c>
      <c r="F36" s="65">
        <f t="shared" si="10"/>
        <v>98195647</v>
      </c>
      <c r="G36" s="91">
        <f t="shared" si="8"/>
        <v>147.68533145012915</v>
      </c>
      <c r="H36" s="91">
        <f t="shared" si="9"/>
        <v>22.914411964758088</v>
      </c>
      <c r="I36" s="65">
        <f t="shared" ref="I36:J36" si="11">I31+I32+I33+I34+I35</f>
        <v>114854</v>
      </c>
      <c r="J36" s="65">
        <f t="shared" si="11"/>
        <v>528428167</v>
      </c>
    </row>
    <row r="37" spans="1:10" s="5" customFormat="1" ht="15" customHeight="1" thickBot="1" x14ac:dyDescent="0.3">
      <c r="A37" s="125"/>
      <c r="B37" s="126" t="s">
        <v>57</v>
      </c>
      <c r="C37" s="124">
        <f>C27+C36</f>
        <v>193483</v>
      </c>
      <c r="D37" s="124">
        <f t="shared" ref="D37:F37" si="12">D27+D36</f>
        <v>513598373</v>
      </c>
      <c r="E37" s="124">
        <f t="shared" si="12"/>
        <v>103739</v>
      </c>
      <c r="F37" s="124">
        <f t="shared" si="12"/>
        <v>117529049</v>
      </c>
      <c r="G37" s="145">
        <f t="shared" si="8"/>
        <v>53.616596806954618</v>
      </c>
      <c r="H37" s="145">
        <f t="shared" si="9"/>
        <v>22.883454305646719</v>
      </c>
      <c r="I37" s="135">
        <f t="shared" ref="I37:J37" si="13">I27+I36</f>
        <v>230251</v>
      </c>
      <c r="J37" s="134">
        <f t="shared" si="13"/>
        <v>626372245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84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58822</v>
      </c>
      <c r="D8" s="104">
        <f t="shared" ref="D8:F8" si="0">D9+D10+D11</f>
        <v>6587294</v>
      </c>
      <c r="E8" s="104">
        <f t="shared" si="0"/>
        <v>6491</v>
      </c>
      <c r="F8" s="104">
        <f t="shared" si="0"/>
        <v>1126120</v>
      </c>
      <c r="G8" s="139">
        <f>E8/C8*100</f>
        <v>11.034986909659651</v>
      </c>
      <c r="H8" s="139">
        <f>F8/D8*100</f>
        <v>17.095335353181444</v>
      </c>
      <c r="I8" s="104">
        <f t="shared" ref="I8:J8" si="1">I9+I10+I11</f>
        <v>36700</v>
      </c>
      <c r="J8" s="104">
        <f t="shared" si="1"/>
        <v>10139497</v>
      </c>
    </row>
    <row r="9" spans="1:10" ht="15" customHeight="1" x14ac:dyDescent="0.25">
      <c r="A9" s="9" t="s">
        <v>12</v>
      </c>
      <c r="B9" s="10" t="s">
        <v>13</v>
      </c>
      <c r="C9" s="45">
        <v>51636</v>
      </c>
      <c r="D9" s="45">
        <v>5574961</v>
      </c>
      <c r="E9" s="45">
        <v>6449</v>
      </c>
      <c r="F9" s="45">
        <v>1108020</v>
      </c>
      <c r="G9" s="138">
        <f>E9/C9*100</f>
        <v>12.489348516538849</v>
      </c>
      <c r="H9" s="138">
        <f>F9/D9*100</f>
        <v>19.87493724171344</v>
      </c>
      <c r="I9" s="45">
        <v>26539</v>
      </c>
      <c r="J9" s="45">
        <v>5473582</v>
      </c>
    </row>
    <row r="10" spans="1:10" ht="15" customHeight="1" x14ac:dyDescent="0.25">
      <c r="A10" s="9" t="s">
        <v>14</v>
      </c>
      <c r="B10" s="10" t="s">
        <v>15</v>
      </c>
      <c r="C10" s="45">
        <v>4237</v>
      </c>
      <c r="D10" s="45">
        <v>582463</v>
      </c>
      <c r="E10" s="45">
        <v>2</v>
      </c>
      <c r="F10" s="45">
        <v>550</v>
      </c>
      <c r="G10" s="138">
        <f t="shared" ref="G10:G29" si="2">E10/C10*100</f>
        <v>4.7203209818267637E-2</v>
      </c>
      <c r="H10" s="138">
        <f t="shared" ref="H10:H29" si="3">F10/D10*100</f>
        <v>9.4426598771080741E-2</v>
      </c>
      <c r="I10" s="45">
        <v>10117</v>
      </c>
      <c r="J10" s="45">
        <v>4502221</v>
      </c>
    </row>
    <row r="11" spans="1:10" ht="15" customHeight="1" x14ac:dyDescent="0.25">
      <c r="A11" s="9" t="s">
        <v>16</v>
      </c>
      <c r="B11" s="10" t="s">
        <v>17</v>
      </c>
      <c r="C11" s="45">
        <v>2949</v>
      </c>
      <c r="D11" s="45">
        <v>429870</v>
      </c>
      <c r="E11" s="45">
        <v>40</v>
      </c>
      <c r="F11" s="45">
        <v>17550</v>
      </c>
      <c r="G11" s="138">
        <f t="shared" si="2"/>
        <v>1.356391997287216</v>
      </c>
      <c r="H11" s="138">
        <f t="shared" si="3"/>
        <v>4.0826296322143909</v>
      </c>
      <c r="I11" s="45">
        <v>44</v>
      </c>
      <c r="J11" s="45">
        <v>163694</v>
      </c>
    </row>
    <row r="12" spans="1:10" ht="15" customHeight="1" x14ac:dyDescent="0.25">
      <c r="A12" s="9"/>
      <c r="B12" s="12" t="s">
        <v>18</v>
      </c>
      <c r="C12" s="45">
        <v>23</v>
      </c>
      <c r="D12" s="45">
        <v>1527</v>
      </c>
      <c r="E12" s="45"/>
      <c r="F12" s="45"/>
      <c r="G12" s="138">
        <f t="shared" si="2"/>
        <v>0</v>
      </c>
      <c r="H12" s="138">
        <f t="shared" si="3"/>
        <v>0</v>
      </c>
      <c r="I12" s="45"/>
      <c r="J12" s="45"/>
    </row>
    <row r="13" spans="1:10" ht="15" customHeight="1" x14ac:dyDescent="0.25">
      <c r="A13" s="9"/>
      <c r="B13" s="12" t="s">
        <v>19</v>
      </c>
      <c r="C13" s="45">
        <v>3066</v>
      </c>
      <c r="D13" s="45">
        <v>365575</v>
      </c>
      <c r="E13" s="45"/>
      <c r="F13" s="45"/>
      <c r="G13" s="138">
        <f t="shared" si="2"/>
        <v>0</v>
      </c>
      <c r="H13" s="138">
        <f t="shared" si="3"/>
        <v>0</v>
      </c>
      <c r="I13" s="45"/>
      <c r="J13" s="45"/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24638</v>
      </c>
      <c r="D14" s="104">
        <f t="shared" ref="D14:F14" si="4">D15+D16+D17+D18</f>
        <v>27217295</v>
      </c>
      <c r="E14" s="104">
        <f t="shared" si="4"/>
        <v>1365</v>
      </c>
      <c r="F14" s="104">
        <f t="shared" si="4"/>
        <v>2300627</v>
      </c>
      <c r="G14" s="139">
        <f t="shared" si="2"/>
        <v>5.5402224206510269</v>
      </c>
      <c r="H14" s="139">
        <f t="shared" si="3"/>
        <v>8.4528128162626004</v>
      </c>
      <c r="I14" s="104">
        <f t="shared" ref="I14:J14" si="5">I15+I16+I17+I18</f>
        <v>20657</v>
      </c>
      <c r="J14" s="104">
        <f t="shared" si="5"/>
        <v>49587038</v>
      </c>
    </row>
    <row r="15" spans="1:10" ht="15" customHeight="1" x14ac:dyDescent="0.25">
      <c r="A15" s="9" t="s">
        <v>22</v>
      </c>
      <c r="B15" s="13" t="s">
        <v>23</v>
      </c>
      <c r="C15" s="45">
        <v>10721</v>
      </c>
      <c r="D15" s="45">
        <v>6429563</v>
      </c>
      <c r="E15" s="45">
        <v>1259</v>
      </c>
      <c r="F15" s="45">
        <v>1285618</v>
      </c>
      <c r="G15" s="138">
        <f t="shared" si="2"/>
        <v>11.743307527282902</v>
      </c>
      <c r="H15" s="138">
        <f t="shared" si="3"/>
        <v>19.995418040075197</v>
      </c>
      <c r="I15" s="45">
        <v>381</v>
      </c>
      <c r="J15" s="45">
        <v>3862122</v>
      </c>
    </row>
    <row r="16" spans="1:10" ht="15" customHeight="1" x14ac:dyDescent="0.25">
      <c r="A16" s="9" t="s">
        <v>24</v>
      </c>
      <c r="B16" s="14" t="s">
        <v>25</v>
      </c>
      <c r="C16" s="45">
        <v>9801</v>
      </c>
      <c r="D16" s="45">
        <v>11531106</v>
      </c>
      <c r="E16" s="45">
        <v>81</v>
      </c>
      <c r="F16" s="45">
        <v>316988</v>
      </c>
      <c r="G16" s="138">
        <f t="shared" si="2"/>
        <v>0.82644628099173556</v>
      </c>
      <c r="H16" s="138">
        <f t="shared" si="3"/>
        <v>2.7489817542220147</v>
      </c>
      <c r="I16" s="45">
        <v>18896</v>
      </c>
      <c r="J16" s="45">
        <v>28951364</v>
      </c>
    </row>
    <row r="17" spans="1:10" ht="15" customHeight="1" x14ac:dyDescent="0.25">
      <c r="A17" s="9" t="s">
        <v>26</v>
      </c>
      <c r="B17" s="14" t="s">
        <v>27</v>
      </c>
      <c r="C17" s="45">
        <v>1577</v>
      </c>
      <c r="D17" s="45">
        <v>4283081</v>
      </c>
      <c r="E17" s="45">
        <v>25</v>
      </c>
      <c r="F17" s="45">
        <v>698021</v>
      </c>
      <c r="G17" s="138">
        <f t="shared" si="2"/>
        <v>1.5852885225110969</v>
      </c>
      <c r="H17" s="138">
        <f t="shared" si="3"/>
        <v>16.297170191271189</v>
      </c>
      <c r="I17" s="45">
        <v>1086</v>
      </c>
      <c r="J17" s="45">
        <v>7488214</v>
      </c>
    </row>
    <row r="18" spans="1:10" ht="15" customHeight="1" x14ac:dyDescent="0.25">
      <c r="A18" s="9" t="s">
        <v>28</v>
      </c>
      <c r="B18" s="11" t="s">
        <v>29</v>
      </c>
      <c r="C18" s="45">
        <v>2539</v>
      </c>
      <c r="D18" s="45">
        <v>4973545</v>
      </c>
      <c r="E18" s="45"/>
      <c r="F18" s="45"/>
      <c r="G18" s="138">
        <f t="shared" si="2"/>
        <v>0</v>
      </c>
      <c r="H18" s="138">
        <f t="shared" si="3"/>
        <v>0</v>
      </c>
      <c r="I18" s="45">
        <v>294</v>
      </c>
      <c r="J18" s="45">
        <v>9285338</v>
      </c>
    </row>
    <row r="19" spans="1:10" ht="15" customHeight="1" x14ac:dyDescent="0.25">
      <c r="A19" s="9"/>
      <c r="B19" s="15" t="s">
        <v>30</v>
      </c>
      <c r="C19" s="45">
        <v>41</v>
      </c>
      <c r="D19" s="45">
        <v>9700</v>
      </c>
      <c r="E19" s="45"/>
      <c r="F19" s="45"/>
      <c r="G19" s="138">
        <f t="shared" si="2"/>
        <v>0</v>
      </c>
      <c r="H19" s="138">
        <f t="shared" si="3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573</v>
      </c>
      <c r="D20" s="44">
        <v>4096170</v>
      </c>
      <c r="E20" s="44"/>
      <c r="F20" s="44"/>
      <c r="G20" s="138">
        <f t="shared" si="2"/>
        <v>0</v>
      </c>
      <c r="H20" s="138">
        <f t="shared" si="3"/>
        <v>0</v>
      </c>
      <c r="I20" s="44"/>
      <c r="J20" s="44"/>
    </row>
    <row r="21" spans="1:10" ht="15" customHeight="1" x14ac:dyDescent="0.25">
      <c r="A21" s="6" t="s">
        <v>33</v>
      </c>
      <c r="B21" s="7" t="s">
        <v>34</v>
      </c>
      <c r="C21" s="44">
        <v>2509</v>
      </c>
      <c r="D21" s="44">
        <v>1076658</v>
      </c>
      <c r="E21" s="183">
        <v>78</v>
      </c>
      <c r="F21" s="183">
        <v>10912</v>
      </c>
      <c r="G21" s="138">
        <f t="shared" si="2"/>
        <v>3.1088082901554404</v>
      </c>
      <c r="H21" s="138">
        <f t="shared" si="3"/>
        <v>1.0135066102699279</v>
      </c>
      <c r="I21" s="44">
        <v>1198</v>
      </c>
      <c r="J21" s="44">
        <v>287199</v>
      </c>
    </row>
    <row r="22" spans="1:10" ht="15" customHeight="1" x14ac:dyDescent="0.25">
      <c r="A22" s="6" t="s">
        <v>35</v>
      </c>
      <c r="B22" s="7" t="s">
        <v>36</v>
      </c>
      <c r="C22" s="44">
        <v>3533</v>
      </c>
      <c r="D22" s="44">
        <v>5116203</v>
      </c>
      <c r="E22" s="44">
        <v>684</v>
      </c>
      <c r="F22" s="44">
        <v>622286</v>
      </c>
      <c r="G22" s="138">
        <f t="shared" si="2"/>
        <v>19.360317011038777</v>
      </c>
      <c r="H22" s="138">
        <f t="shared" si="3"/>
        <v>12.163043569615983</v>
      </c>
      <c r="I22" s="44">
        <v>13646</v>
      </c>
      <c r="J22" s="44">
        <v>16014545</v>
      </c>
    </row>
    <row r="23" spans="1:10" ht="15" customHeight="1" x14ac:dyDescent="0.25">
      <c r="A23" s="6" t="s">
        <v>37</v>
      </c>
      <c r="B23" s="7" t="s">
        <v>38</v>
      </c>
      <c r="C23" s="44">
        <v>941</v>
      </c>
      <c r="D23" s="44">
        <v>172184</v>
      </c>
      <c r="E23" s="44"/>
      <c r="F23" s="44"/>
      <c r="G23" s="138">
        <f t="shared" si="2"/>
        <v>0</v>
      </c>
      <c r="H23" s="138">
        <f t="shared" si="3"/>
        <v>0</v>
      </c>
      <c r="I23" s="44"/>
      <c r="J23" s="44"/>
    </row>
    <row r="24" spans="1:10" ht="15" customHeight="1" x14ac:dyDescent="0.25">
      <c r="A24" s="6" t="s">
        <v>39</v>
      </c>
      <c r="B24" s="7" t="s">
        <v>40</v>
      </c>
      <c r="C24" s="44">
        <v>1129</v>
      </c>
      <c r="D24" s="44">
        <v>637663</v>
      </c>
      <c r="E24" s="44">
        <v>1</v>
      </c>
      <c r="F24" s="44">
        <v>100</v>
      </c>
      <c r="G24" s="138">
        <f t="shared" si="2"/>
        <v>8.8573959255978746E-2</v>
      </c>
      <c r="H24" s="138">
        <f t="shared" si="3"/>
        <v>1.5682264769949016E-2</v>
      </c>
      <c r="I24" s="44">
        <v>16</v>
      </c>
      <c r="J24" s="44">
        <v>2275</v>
      </c>
    </row>
    <row r="25" spans="1:10" ht="15" customHeight="1" x14ac:dyDescent="0.25">
      <c r="A25" s="6" t="s">
        <v>41</v>
      </c>
      <c r="B25" s="7" t="s">
        <v>42</v>
      </c>
      <c r="C25" s="183">
        <v>6614</v>
      </c>
      <c r="D25" s="183">
        <v>2595429</v>
      </c>
      <c r="E25" s="44">
        <v>156</v>
      </c>
      <c r="F25" s="44">
        <v>5244</v>
      </c>
      <c r="G25" s="138">
        <f t="shared" si="2"/>
        <v>2.3586332022981558</v>
      </c>
      <c r="H25" s="138">
        <f t="shared" si="3"/>
        <v>0.20204752277947113</v>
      </c>
      <c r="I25" s="44">
        <v>1530</v>
      </c>
      <c r="J25" s="44">
        <v>30483</v>
      </c>
    </row>
    <row r="26" spans="1:10" ht="15" customHeight="1" x14ac:dyDescent="0.25">
      <c r="A26" s="9"/>
      <c r="B26" s="12" t="s">
        <v>43</v>
      </c>
      <c r="C26" s="183">
        <v>267</v>
      </c>
      <c r="D26" s="183">
        <v>43500</v>
      </c>
      <c r="E26" s="45"/>
      <c r="F26" s="45"/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98759</v>
      </c>
      <c r="D27" s="117">
        <f t="shared" ref="D27:F27" si="6">D8+D14+D20+D21+D22+D23+D24+D25</f>
        <v>47498896</v>
      </c>
      <c r="E27" s="117">
        <f t="shared" si="6"/>
        <v>8775</v>
      </c>
      <c r="F27" s="117">
        <f t="shared" si="6"/>
        <v>4065289</v>
      </c>
      <c r="G27" s="139">
        <f t="shared" si="2"/>
        <v>8.8852661529582111</v>
      </c>
      <c r="H27" s="139">
        <f t="shared" si="3"/>
        <v>8.5587020801494003</v>
      </c>
      <c r="I27" s="117">
        <f t="shared" ref="I27:J27" si="7">I8+I14+I20+I21+I22+I23+I24+I25</f>
        <v>73747</v>
      </c>
      <c r="J27" s="117">
        <f t="shared" si="7"/>
        <v>76061037</v>
      </c>
    </row>
    <row r="28" spans="1:10" ht="15" customHeight="1" x14ac:dyDescent="0.25">
      <c r="A28" s="9">
        <v>3</v>
      </c>
      <c r="B28" s="16" t="s">
        <v>45</v>
      </c>
      <c r="C28" s="183">
        <v>13952</v>
      </c>
      <c r="D28" s="183">
        <v>8614945</v>
      </c>
      <c r="E28" s="45">
        <v>3746</v>
      </c>
      <c r="F28" s="45">
        <v>548712</v>
      </c>
      <c r="G28" s="138">
        <f t="shared" si="2"/>
        <v>26.849197247706424</v>
      </c>
      <c r="H28" s="138">
        <f t="shared" si="3"/>
        <v>6.3693035765173196</v>
      </c>
      <c r="I28" s="45">
        <v>35063</v>
      </c>
      <c r="J28" s="45">
        <v>7544716</v>
      </c>
    </row>
    <row r="29" spans="1:10" ht="15" customHeight="1" thickBot="1" x14ac:dyDescent="0.3">
      <c r="A29" s="17"/>
      <c r="B29" s="18" t="s">
        <v>46</v>
      </c>
      <c r="C29" s="183">
        <v>390</v>
      </c>
      <c r="D29" s="183">
        <v>65969</v>
      </c>
      <c r="E29" s="39"/>
      <c r="F29" s="39"/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/>
      <c r="D31" s="45"/>
      <c r="E31" s="45">
        <v>1</v>
      </c>
      <c r="F31" s="45">
        <v>120</v>
      </c>
      <c r="G31" s="138" t="e">
        <f t="shared" ref="G31:G37" si="8">E31/C31*100</f>
        <v>#DIV/0!</v>
      </c>
      <c r="H31" s="138" t="e">
        <f t="shared" ref="H31:H37" si="9">F31/D31*100</f>
        <v>#DIV/0!</v>
      </c>
      <c r="I31" s="45">
        <v>59</v>
      </c>
      <c r="J31" s="45">
        <v>21774</v>
      </c>
    </row>
    <row r="32" spans="1:10" ht="15" customHeight="1" x14ac:dyDescent="0.25">
      <c r="A32" s="20" t="s">
        <v>50</v>
      </c>
      <c r="B32" s="11" t="s">
        <v>34</v>
      </c>
      <c r="C32" s="45">
        <v>43</v>
      </c>
      <c r="D32" s="45">
        <v>648417</v>
      </c>
      <c r="E32" s="45">
        <v>14</v>
      </c>
      <c r="F32" s="45">
        <v>7743</v>
      </c>
      <c r="G32" s="138">
        <f t="shared" si="8"/>
        <v>32.558139534883722</v>
      </c>
      <c r="H32" s="138">
        <f t="shared" si="9"/>
        <v>1.1941389568749741</v>
      </c>
      <c r="I32" s="45">
        <v>127</v>
      </c>
      <c r="J32" s="45">
        <v>281901</v>
      </c>
    </row>
    <row r="33" spans="1:10" ht="15" customHeight="1" x14ac:dyDescent="0.25">
      <c r="A33" s="20" t="s">
        <v>51</v>
      </c>
      <c r="B33" s="11" t="s">
        <v>52</v>
      </c>
      <c r="C33" s="45">
        <v>3152</v>
      </c>
      <c r="D33" s="45">
        <v>12794466</v>
      </c>
      <c r="E33" s="45">
        <v>359</v>
      </c>
      <c r="F33" s="45">
        <v>794531</v>
      </c>
      <c r="G33" s="138">
        <f t="shared" si="8"/>
        <v>11.389593908629442</v>
      </c>
      <c r="H33" s="138">
        <f t="shared" si="9"/>
        <v>6.2099582741475885</v>
      </c>
      <c r="I33" s="45">
        <v>3656</v>
      </c>
      <c r="J33" s="45">
        <v>14973960</v>
      </c>
    </row>
    <row r="34" spans="1:10" ht="15" customHeight="1" x14ac:dyDescent="0.25">
      <c r="A34" s="20" t="s">
        <v>53</v>
      </c>
      <c r="B34" s="11" t="s">
        <v>54</v>
      </c>
      <c r="C34" s="45">
        <v>744</v>
      </c>
      <c r="D34" s="45">
        <v>21410248</v>
      </c>
      <c r="E34" s="45">
        <v>227</v>
      </c>
      <c r="F34" s="45">
        <v>94656</v>
      </c>
      <c r="G34" s="138">
        <f t="shared" si="8"/>
        <v>30.510752688172044</v>
      </c>
      <c r="H34" s="138">
        <f t="shared" si="9"/>
        <v>0.44210604192907993</v>
      </c>
      <c r="I34" s="45">
        <v>1921</v>
      </c>
      <c r="J34" s="45">
        <v>416497</v>
      </c>
    </row>
    <row r="35" spans="1:10" ht="15" customHeight="1" x14ac:dyDescent="0.25">
      <c r="A35" s="20" t="s">
        <v>55</v>
      </c>
      <c r="B35" s="11" t="s">
        <v>42</v>
      </c>
      <c r="C35" s="45">
        <v>12812</v>
      </c>
      <c r="D35" s="45">
        <v>98316751</v>
      </c>
      <c r="E35" s="45">
        <v>4734</v>
      </c>
      <c r="F35" s="45">
        <v>36610016</v>
      </c>
      <c r="G35" s="138">
        <f t="shared" si="8"/>
        <v>36.949734623790199</v>
      </c>
      <c r="H35" s="138">
        <f t="shared" si="9"/>
        <v>37.236804133204117</v>
      </c>
      <c r="I35" s="45">
        <v>20225</v>
      </c>
      <c r="J35" s="45">
        <v>193424588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16751</v>
      </c>
      <c r="D36" s="122">
        <f t="shared" ref="D36:F36" si="10">D31+D32+D33+D34+D35</f>
        <v>133169882</v>
      </c>
      <c r="E36" s="122">
        <f t="shared" si="10"/>
        <v>5335</v>
      </c>
      <c r="F36" s="122">
        <f t="shared" si="10"/>
        <v>37507066</v>
      </c>
      <c r="G36" s="137">
        <f t="shared" si="8"/>
        <v>31.848844845083875</v>
      </c>
      <c r="H36" s="137">
        <f t="shared" si="9"/>
        <v>28.164826338135523</v>
      </c>
      <c r="I36" s="122">
        <f t="shared" ref="I36:J36" si="11">I31+I32+I33+I34+I35</f>
        <v>25988</v>
      </c>
      <c r="J36" s="122">
        <f t="shared" si="11"/>
        <v>209118720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115510</v>
      </c>
      <c r="D37" s="127">
        <f t="shared" ref="D37:F37" si="12">D27+D36</f>
        <v>180668778</v>
      </c>
      <c r="E37" s="127">
        <f t="shared" si="12"/>
        <v>14110</v>
      </c>
      <c r="F37" s="127">
        <f t="shared" si="12"/>
        <v>41572355</v>
      </c>
      <c r="G37" s="141">
        <f t="shared" si="8"/>
        <v>12.215392606700719</v>
      </c>
      <c r="H37" s="141">
        <f t="shared" si="9"/>
        <v>23.010259691909798</v>
      </c>
      <c r="I37" s="127">
        <f t="shared" ref="I37:J37" si="13">I27+I36</f>
        <v>99735</v>
      </c>
      <c r="J37" s="127">
        <f t="shared" si="13"/>
        <v>285179757</v>
      </c>
    </row>
  </sheetData>
  <mergeCells count="12">
    <mergeCell ref="C30:J30"/>
    <mergeCell ref="C5:D5"/>
    <mergeCell ref="E5:F5"/>
    <mergeCell ref="G5:H5"/>
    <mergeCell ref="I5:J5"/>
    <mergeCell ref="A1:J1"/>
    <mergeCell ref="A2:J2"/>
    <mergeCell ref="A3:J3"/>
    <mergeCell ref="C7:J7"/>
    <mergeCell ref="A4:J4"/>
    <mergeCell ref="A5:A6"/>
    <mergeCell ref="B5:B6"/>
  </mergeCells>
  <printOptions horizontalCentered="1"/>
  <pageMargins left="0.5" right="0.5" top="0.5" bottom="0.5" header="0.25" footer="0.25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J37"/>
  <sheetViews>
    <sheetView zoomScaleNormal="100" workbookViewId="0">
      <selection activeCell="A5" sqref="A5:A6"/>
    </sheetView>
  </sheetViews>
  <sheetFormatPr defaultRowHeight="15" x14ac:dyDescent="0.25"/>
  <cols>
    <col min="1" max="1" width="6.7109375" style="23" bestFit="1" customWidth="1"/>
    <col min="2" max="2" width="41.140625" style="2" customWidth="1"/>
    <col min="3" max="3" width="12.7109375" style="2" bestFit="1" customWidth="1"/>
    <col min="4" max="4" width="14.42578125" style="2" customWidth="1"/>
    <col min="5" max="5" width="15" style="2" customWidth="1"/>
    <col min="6" max="6" width="13.85546875" style="2" customWidth="1"/>
    <col min="7" max="7" width="12.7109375" style="2" bestFit="1" customWidth="1"/>
    <col min="8" max="8" width="9.7109375" style="2" bestFit="1" customWidth="1"/>
    <col min="9" max="9" width="11.140625" style="2" customWidth="1"/>
    <col min="10" max="10" width="13.140625" style="2" customWidth="1"/>
    <col min="11" max="248" width="9.140625" style="2"/>
    <col min="249" max="249" width="6.7109375" style="2" bestFit="1" customWidth="1"/>
    <col min="250" max="250" width="74.5703125" style="2" customWidth="1"/>
    <col min="251" max="251" width="12.7109375" style="2" bestFit="1" customWidth="1"/>
    <col min="252" max="252" width="11.28515625" style="2" customWidth="1"/>
    <col min="253" max="253" width="15" style="2" customWidth="1"/>
    <col min="254" max="254" width="13.85546875" style="2" customWidth="1"/>
    <col min="255" max="255" width="12.7109375" style="2" bestFit="1" customWidth="1"/>
    <col min="256" max="256" width="9.7109375" style="2" bestFit="1" customWidth="1"/>
    <col min="257" max="257" width="11.140625" style="2" customWidth="1"/>
    <col min="258" max="258" width="13.140625" style="2" customWidth="1"/>
    <col min="259" max="259" width="12.7109375" style="2" bestFit="1" customWidth="1"/>
    <col min="260" max="260" width="11.5703125" style="2" customWidth="1"/>
    <col min="261" max="261" width="14.7109375" style="2" customWidth="1"/>
    <col min="262" max="262" width="13.7109375" style="2" customWidth="1"/>
    <col min="263" max="263" width="12.7109375" style="2" bestFit="1" customWidth="1"/>
    <col min="264" max="264" width="9.7109375" style="2" bestFit="1" customWidth="1"/>
    <col min="265" max="265" width="11.42578125" style="2" customWidth="1"/>
    <col min="266" max="266" width="11.5703125" style="2" bestFit="1" customWidth="1"/>
    <col min="267" max="504" width="9.140625" style="2"/>
    <col min="505" max="505" width="6.7109375" style="2" bestFit="1" customWidth="1"/>
    <col min="506" max="506" width="74.5703125" style="2" customWidth="1"/>
    <col min="507" max="507" width="12.7109375" style="2" bestFit="1" customWidth="1"/>
    <col min="508" max="508" width="11.28515625" style="2" customWidth="1"/>
    <col min="509" max="509" width="15" style="2" customWidth="1"/>
    <col min="510" max="510" width="13.85546875" style="2" customWidth="1"/>
    <col min="511" max="511" width="12.7109375" style="2" bestFit="1" customWidth="1"/>
    <col min="512" max="512" width="9.7109375" style="2" bestFit="1" customWidth="1"/>
    <col min="513" max="513" width="11.140625" style="2" customWidth="1"/>
    <col min="514" max="514" width="13.140625" style="2" customWidth="1"/>
    <col min="515" max="515" width="12.7109375" style="2" bestFit="1" customWidth="1"/>
    <col min="516" max="516" width="11.5703125" style="2" customWidth="1"/>
    <col min="517" max="517" width="14.7109375" style="2" customWidth="1"/>
    <col min="518" max="518" width="13.7109375" style="2" customWidth="1"/>
    <col min="519" max="519" width="12.7109375" style="2" bestFit="1" customWidth="1"/>
    <col min="520" max="520" width="9.7109375" style="2" bestFit="1" customWidth="1"/>
    <col min="521" max="521" width="11.42578125" style="2" customWidth="1"/>
    <col min="522" max="522" width="11.5703125" style="2" bestFit="1" customWidth="1"/>
    <col min="523" max="760" width="9.140625" style="2"/>
    <col min="761" max="761" width="6.7109375" style="2" bestFit="1" customWidth="1"/>
    <col min="762" max="762" width="74.5703125" style="2" customWidth="1"/>
    <col min="763" max="763" width="12.7109375" style="2" bestFit="1" customWidth="1"/>
    <col min="764" max="764" width="11.28515625" style="2" customWidth="1"/>
    <col min="765" max="765" width="15" style="2" customWidth="1"/>
    <col min="766" max="766" width="13.85546875" style="2" customWidth="1"/>
    <col min="767" max="767" width="12.7109375" style="2" bestFit="1" customWidth="1"/>
    <col min="768" max="768" width="9.7109375" style="2" bestFit="1" customWidth="1"/>
    <col min="769" max="769" width="11.140625" style="2" customWidth="1"/>
    <col min="770" max="770" width="13.140625" style="2" customWidth="1"/>
    <col min="771" max="771" width="12.7109375" style="2" bestFit="1" customWidth="1"/>
    <col min="772" max="772" width="11.5703125" style="2" customWidth="1"/>
    <col min="773" max="773" width="14.7109375" style="2" customWidth="1"/>
    <col min="774" max="774" width="13.7109375" style="2" customWidth="1"/>
    <col min="775" max="775" width="12.7109375" style="2" bestFit="1" customWidth="1"/>
    <col min="776" max="776" width="9.7109375" style="2" bestFit="1" customWidth="1"/>
    <col min="777" max="777" width="11.42578125" style="2" customWidth="1"/>
    <col min="778" max="778" width="11.5703125" style="2" bestFit="1" customWidth="1"/>
    <col min="779" max="1016" width="9.140625" style="2"/>
    <col min="1017" max="1017" width="6.7109375" style="2" bestFit="1" customWidth="1"/>
    <col min="1018" max="1018" width="74.5703125" style="2" customWidth="1"/>
    <col min="1019" max="1019" width="12.7109375" style="2" bestFit="1" customWidth="1"/>
    <col min="1020" max="1020" width="11.28515625" style="2" customWidth="1"/>
    <col min="1021" max="1021" width="15" style="2" customWidth="1"/>
    <col min="1022" max="1022" width="13.85546875" style="2" customWidth="1"/>
    <col min="1023" max="1023" width="12.7109375" style="2" bestFit="1" customWidth="1"/>
    <col min="1024" max="1024" width="9.7109375" style="2" bestFit="1" customWidth="1"/>
    <col min="1025" max="1025" width="11.140625" style="2" customWidth="1"/>
    <col min="1026" max="1026" width="13.140625" style="2" customWidth="1"/>
    <col min="1027" max="1027" width="12.7109375" style="2" bestFit="1" customWidth="1"/>
    <col min="1028" max="1028" width="11.5703125" style="2" customWidth="1"/>
    <col min="1029" max="1029" width="14.7109375" style="2" customWidth="1"/>
    <col min="1030" max="1030" width="13.7109375" style="2" customWidth="1"/>
    <col min="1031" max="1031" width="12.7109375" style="2" bestFit="1" customWidth="1"/>
    <col min="1032" max="1032" width="9.7109375" style="2" bestFit="1" customWidth="1"/>
    <col min="1033" max="1033" width="11.42578125" style="2" customWidth="1"/>
    <col min="1034" max="1034" width="11.5703125" style="2" bestFit="1" customWidth="1"/>
    <col min="1035" max="1272" width="9.140625" style="2"/>
    <col min="1273" max="1273" width="6.7109375" style="2" bestFit="1" customWidth="1"/>
    <col min="1274" max="1274" width="74.5703125" style="2" customWidth="1"/>
    <col min="1275" max="1275" width="12.7109375" style="2" bestFit="1" customWidth="1"/>
    <col min="1276" max="1276" width="11.28515625" style="2" customWidth="1"/>
    <col min="1277" max="1277" width="15" style="2" customWidth="1"/>
    <col min="1278" max="1278" width="13.85546875" style="2" customWidth="1"/>
    <col min="1279" max="1279" width="12.7109375" style="2" bestFit="1" customWidth="1"/>
    <col min="1280" max="1280" width="9.7109375" style="2" bestFit="1" customWidth="1"/>
    <col min="1281" max="1281" width="11.140625" style="2" customWidth="1"/>
    <col min="1282" max="1282" width="13.140625" style="2" customWidth="1"/>
    <col min="1283" max="1283" width="12.7109375" style="2" bestFit="1" customWidth="1"/>
    <col min="1284" max="1284" width="11.5703125" style="2" customWidth="1"/>
    <col min="1285" max="1285" width="14.7109375" style="2" customWidth="1"/>
    <col min="1286" max="1286" width="13.7109375" style="2" customWidth="1"/>
    <col min="1287" max="1287" width="12.7109375" style="2" bestFit="1" customWidth="1"/>
    <col min="1288" max="1288" width="9.7109375" style="2" bestFit="1" customWidth="1"/>
    <col min="1289" max="1289" width="11.42578125" style="2" customWidth="1"/>
    <col min="1290" max="1290" width="11.5703125" style="2" bestFit="1" customWidth="1"/>
    <col min="1291" max="1528" width="9.140625" style="2"/>
    <col min="1529" max="1529" width="6.7109375" style="2" bestFit="1" customWidth="1"/>
    <col min="1530" max="1530" width="74.5703125" style="2" customWidth="1"/>
    <col min="1531" max="1531" width="12.7109375" style="2" bestFit="1" customWidth="1"/>
    <col min="1532" max="1532" width="11.28515625" style="2" customWidth="1"/>
    <col min="1533" max="1533" width="15" style="2" customWidth="1"/>
    <col min="1534" max="1534" width="13.85546875" style="2" customWidth="1"/>
    <col min="1535" max="1535" width="12.7109375" style="2" bestFit="1" customWidth="1"/>
    <col min="1536" max="1536" width="9.7109375" style="2" bestFit="1" customWidth="1"/>
    <col min="1537" max="1537" width="11.140625" style="2" customWidth="1"/>
    <col min="1538" max="1538" width="13.140625" style="2" customWidth="1"/>
    <col min="1539" max="1539" width="12.7109375" style="2" bestFit="1" customWidth="1"/>
    <col min="1540" max="1540" width="11.5703125" style="2" customWidth="1"/>
    <col min="1541" max="1541" width="14.7109375" style="2" customWidth="1"/>
    <col min="1542" max="1542" width="13.7109375" style="2" customWidth="1"/>
    <col min="1543" max="1543" width="12.7109375" style="2" bestFit="1" customWidth="1"/>
    <col min="1544" max="1544" width="9.7109375" style="2" bestFit="1" customWidth="1"/>
    <col min="1545" max="1545" width="11.42578125" style="2" customWidth="1"/>
    <col min="1546" max="1546" width="11.5703125" style="2" bestFit="1" customWidth="1"/>
    <col min="1547" max="1784" width="9.140625" style="2"/>
    <col min="1785" max="1785" width="6.7109375" style="2" bestFit="1" customWidth="1"/>
    <col min="1786" max="1786" width="74.5703125" style="2" customWidth="1"/>
    <col min="1787" max="1787" width="12.7109375" style="2" bestFit="1" customWidth="1"/>
    <col min="1788" max="1788" width="11.28515625" style="2" customWidth="1"/>
    <col min="1789" max="1789" width="15" style="2" customWidth="1"/>
    <col min="1790" max="1790" width="13.85546875" style="2" customWidth="1"/>
    <col min="1791" max="1791" width="12.7109375" style="2" bestFit="1" customWidth="1"/>
    <col min="1792" max="1792" width="9.7109375" style="2" bestFit="1" customWidth="1"/>
    <col min="1793" max="1793" width="11.140625" style="2" customWidth="1"/>
    <col min="1794" max="1794" width="13.140625" style="2" customWidth="1"/>
    <col min="1795" max="1795" width="12.7109375" style="2" bestFit="1" customWidth="1"/>
    <col min="1796" max="1796" width="11.5703125" style="2" customWidth="1"/>
    <col min="1797" max="1797" width="14.7109375" style="2" customWidth="1"/>
    <col min="1798" max="1798" width="13.7109375" style="2" customWidth="1"/>
    <col min="1799" max="1799" width="12.7109375" style="2" bestFit="1" customWidth="1"/>
    <col min="1800" max="1800" width="9.7109375" style="2" bestFit="1" customWidth="1"/>
    <col min="1801" max="1801" width="11.42578125" style="2" customWidth="1"/>
    <col min="1802" max="1802" width="11.5703125" style="2" bestFit="1" customWidth="1"/>
    <col min="1803" max="2040" width="9.140625" style="2"/>
    <col min="2041" max="2041" width="6.7109375" style="2" bestFit="1" customWidth="1"/>
    <col min="2042" max="2042" width="74.5703125" style="2" customWidth="1"/>
    <col min="2043" max="2043" width="12.7109375" style="2" bestFit="1" customWidth="1"/>
    <col min="2044" max="2044" width="11.28515625" style="2" customWidth="1"/>
    <col min="2045" max="2045" width="15" style="2" customWidth="1"/>
    <col min="2046" max="2046" width="13.85546875" style="2" customWidth="1"/>
    <col min="2047" max="2047" width="12.7109375" style="2" bestFit="1" customWidth="1"/>
    <col min="2048" max="2048" width="9.7109375" style="2" bestFit="1" customWidth="1"/>
    <col min="2049" max="2049" width="11.140625" style="2" customWidth="1"/>
    <col min="2050" max="2050" width="13.140625" style="2" customWidth="1"/>
    <col min="2051" max="2051" width="12.7109375" style="2" bestFit="1" customWidth="1"/>
    <col min="2052" max="2052" width="11.5703125" style="2" customWidth="1"/>
    <col min="2053" max="2053" width="14.7109375" style="2" customWidth="1"/>
    <col min="2054" max="2054" width="13.7109375" style="2" customWidth="1"/>
    <col min="2055" max="2055" width="12.7109375" style="2" bestFit="1" customWidth="1"/>
    <col min="2056" max="2056" width="9.7109375" style="2" bestFit="1" customWidth="1"/>
    <col min="2057" max="2057" width="11.42578125" style="2" customWidth="1"/>
    <col min="2058" max="2058" width="11.5703125" style="2" bestFit="1" customWidth="1"/>
    <col min="2059" max="2296" width="9.140625" style="2"/>
    <col min="2297" max="2297" width="6.7109375" style="2" bestFit="1" customWidth="1"/>
    <col min="2298" max="2298" width="74.5703125" style="2" customWidth="1"/>
    <col min="2299" max="2299" width="12.7109375" style="2" bestFit="1" customWidth="1"/>
    <col min="2300" max="2300" width="11.28515625" style="2" customWidth="1"/>
    <col min="2301" max="2301" width="15" style="2" customWidth="1"/>
    <col min="2302" max="2302" width="13.85546875" style="2" customWidth="1"/>
    <col min="2303" max="2303" width="12.7109375" style="2" bestFit="1" customWidth="1"/>
    <col min="2304" max="2304" width="9.7109375" style="2" bestFit="1" customWidth="1"/>
    <col min="2305" max="2305" width="11.140625" style="2" customWidth="1"/>
    <col min="2306" max="2306" width="13.140625" style="2" customWidth="1"/>
    <col min="2307" max="2307" width="12.7109375" style="2" bestFit="1" customWidth="1"/>
    <col min="2308" max="2308" width="11.5703125" style="2" customWidth="1"/>
    <col min="2309" max="2309" width="14.7109375" style="2" customWidth="1"/>
    <col min="2310" max="2310" width="13.7109375" style="2" customWidth="1"/>
    <col min="2311" max="2311" width="12.7109375" style="2" bestFit="1" customWidth="1"/>
    <col min="2312" max="2312" width="9.7109375" style="2" bestFit="1" customWidth="1"/>
    <col min="2313" max="2313" width="11.42578125" style="2" customWidth="1"/>
    <col min="2314" max="2314" width="11.5703125" style="2" bestFit="1" customWidth="1"/>
    <col min="2315" max="2552" width="9.140625" style="2"/>
    <col min="2553" max="2553" width="6.7109375" style="2" bestFit="1" customWidth="1"/>
    <col min="2554" max="2554" width="74.5703125" style="2" customWidth="1"/>
    <col min="2555" max="2555" width="12.7109375" style="2" bestFit="1" customWidth="1"/>
    <col min="2556" max="2556" width="11.28515625" style="2" customWidth="1"/>
    <col min="2557" max="2557" width="15" style="2" customWidth="1"/>
    <col min="2558" max="2558" width="13.85546875" style="2" customWidth="1"/>
    <col min="2559" max="2559" width="12.7109375" style="2" bestFit="1" customWidth="1"/>
    <col min="2560" max="2560" width="9.7109375" style="2" bestFit="1" customWidth="1"/>
    <col min="2561" max="2561" width="11.140625" style="2" customWidth="1"/>
    <col min="2562" max="2562" width="13.140625" style="2" customWidth="1"/>
    <col min="2563" max="2563" width="12.7109375" style="2" bestFit="1" customWidth="1"/>
    <col min="2564" max="2564" width="11.5703125" style="2" customWidth="1"/>
    <col min="2565" max="2565" width="14.7109375" style="2" customWidth="1"/>
    <col min="2566" max="2566" width="13.7109375" style="2" customWidth="1"/>
    <col min="2567" max="2567" width="12.7109375" style="2" bestFit="1" customWidth="1"/>
    <col min="2568" max="2568" width="9.7109375" style="2" bestFit="1" customWidth="1"/>
    <col min="2569" max="2569" width="11.42578125" style="2" customWidth="1"/>
    <col min="2570" max="2570" width="11.5703125" style="2" bestFit="1" customWidth="1"/>
    <col min="2571" max="2808" width="9.140625" style="2"/>
    <col min="2809" max="2809" width="6.7109375" style="2" bestFit="1" customWidth="1"/>
    <col min="2810" max="2810" width="74.5703125" style="2" customWidth="1"/>
    <col min="2811" max="2811" width="12.7109375" style="2" bestFit="1" customWidth="1"/>
    <col min="2812" max="2812" width="11.28515625" style="2" customWidth="1"/>
    <col min="2813" max="2813" width="15" style="2" customWidth="1"/>
    <col min="2814" max="2814" width="13.85546875" style="2" customWidth="1"/>
    <col min="2815" max="2815" width="12.7109375" style="2" bestFit="1" customWidth="1"/>
    <col min="2816" max="2816" width="9.7109375" style="2" bestFit="1" customWidth="1"/>
    <col min="2817" max="2817" width="11.140625" style="2" customWidth="1"/>
    <col min="2818" max="2818" width="13.140625" style="2" customWidth="1"/>
    <col min="2819" max="2819" width="12.7109375" style="2" bestFit="1" customWidth="1"/>
    <col min="2820" max="2820" width="11.5703125" style="2" customWidth="1"/>
    <col min="2821" max="2821" width="14.7109375" style="2" customWidth="1"/>
    <col min="2822" max="2822" width="13.7109375" style="2" customWidth="1"/>
    <col min="2823" max="2823" width="12.7109375" style="2" bestFit="1" customWidth="1"/>
    <col min="2824" max="2824" width="9.7109375" style="2" bestFit="1" customWidth="1"/>
    <col min="2825" max="2825" width="11.42578125" style="2" customWidth="1"/>
    <col min="2826" max="2826" width="11.5703125" style="2" bestFit="1" customWidth="1"/>
    <col min="2827" max="3064" width="9.140625" style="2"/>
    <col min="3065" max="3065" width="6.7109375" style="2" bestFit="1" customWidth="1"/>
    <col min="3066" max="3066" width="74.5703125" style="2" customWidth="1"/>
    <col min="3067" max="3067" width="12.7109375" style="2" bestFit="1" customWidth="1"/>
    <col min="3068" max="3068" width="11.28515625" style="2" customWidth="1"/>
    <col min="3069" max="3069" width="15" style="2" customWidth="1"/>
    <col min="3070" max="3070" width="13.85546875" style="2" customWidth="1"/>
    <col min="3071" max="3071" width="12.7109375" style="2" bestFit="1" customWidth="1"/>
    <col min="3072" max="3072" width="9.7109375" style="2" bestFit="1" customWidth="1"/>
    <col min="3073" max="3073" width="11.140625" style="2" customWidth="1"/>
    <col min="3074" max="3074" width="13.140625" style="2" customWidth="1"/>
    <col min="3075" max="3075" width="12.7109375" style="2" bestFit="1" customWidth="1"/>
    <col min="3076" max="3076" width="11.5703125" style="2" customWidth="1"/>
    <col min="3077" max="3077" width="14.7109375" style="2" customWidth="1"/>
    <col min="3078" max="3078" width="13.7109375" style="2" customWidth="1"/>
    <col min="3079" max="3079" width="12.7109375" style="2" bestFit="1" customWidth="1"/>
    <col min="3080" max="3080" width="9.7109375" style="2" bestFit="1" customWidth="1"/>
    <col min="3081" max="3081" width="11.42578125" style="2" customWidth="1"/>
    <col min="3082" max="3082" width="11.5703125" style="2" bestFit="1" customWidth="1"/>
    <col min="3083" max="3320" width="9.140625" style="2"/>
    <col min="3321" max="3321" width="6.7109375" style="2" bestFit="1" customWidth="1"/>
    <col min="3322" max="3322" width="74.5703125" style="2" customWidth="1"/>
    <col min="3323" max="3323" width="12.7109375" style="2" bestFit="1" customWidth="1"/>
    <col min="3324" max="3324" width="11.28515625" style="2" customWidth="1"/>
    <col min="3325" max="3325" width="15" style="2" customWidth="1"/>
    <col min="3326" max="3326" width="13.85546875" style="2" customWidth="1"/>
    <col min="3327" max="3327" width="12.7109375" style="2" bestFit="1" customWidth="1"/>
    <col min="3328" max="3328" width="9.7109375" style="2" bestFit="1" customWidth="1"/>
    <col min="3329" max="3329" width="11.140625" style="2" customWidth="1"/>
    <col min="3330" max="3330" width="13.140625" style="2" customWidth="1"/>
    <col min="3331" max="3331" width="12.7109375" style="2" bestFit="1" customWidth="1"/>
    <col min="3332" max="3332" width="11.5703125" style="2" customWidth="1"/>
    <col min="3333" max="3333" width="14.7109375" style="2" customWidth="1"/>
    <col min="3334" max="3334" width="13.7109375" style="2" customWidth="1"/>
    <col min="3335" max="3335" width="12.7109375" style="2" bestFit="1" customWidth="1"/>
    <col min="3336" max="3336" width="9.7109375" style="2" bestFit="1" customWidth="1"/>
    <col min="3337" max="3337" width="11.42578125" style="2" customWidth="1"/>
    <col min="3338" max="3338" width="11.5703125" style="2" bestFit="1" customWidth="1"/>
    <col min="3339" max="3576" width="9.140625" style="2"/>
    <col min="3577" max="3577" width="6.7109375" style="2" bestFit="1" customWidth="1"/>
    <col min="3578" max="3578" width="74.5703125" style="2" customWidth="1"/>
    <col min="3579" max="3579" width="12.7109375" style="2" bestFit="1" customWidth="1"/>
    <col min="3580" max="3580" width="11.28515625" style="2" customWidth="1"/>
    <col min="3581" max="3581" width="15" style="2" customWidth="1"/>
    <col min="3582" max="3582" width="13.85546875" style="2" customWidth="1"/>
    <col min="3583" max="3583" width="12.7109375" style="2" bestFit="1" customWidth="1"/>
    <col min="3584" max="3584" width="9.7109375" style="2" bestFit="1" customWidth="1"/>
    <col min="3585" max="3585" width="11.140625" style="2" customWidth="1"/>
    <col min="3586" max="3586" width="13.140625" style="2" customWidth="1"/>
    <col min="3587" max="3587" width="12.7109375" style="2" bestFit="1" customWidth="1"/>
    <col min="3588" max="3588" width="11.5703125" style="2" customWidth="1"/>
    <col min="3589" max="3589" width="14.7109375" style="2" customWidth="1"/>
    <col min="3590" max="3590" width="13.7109375" style="2" customWidth="1"/>
    <col min="3591" max="3591" width="12.7109375" style="2" bestFit="1" customWidth="1"/>
    <col min="3592" max="3592" width="9.7109375" style="2" bestFit="1" customWidth="1"/>
    <col min="3593" max="3593" width="11.42578125" style="2" customWidth="1"/>
    <col min="3594" max="3594" width="11.5703125" style="2" bestFit="1" customWidth="1"/>
    <col min="3595" max="3832" width="9.140625" style="2"/>
    <col min="3833" max="3833" width="6.7109375" style="2" bestFit="1" customWidth="1"/>
    <col min="3834" max="3834" width="74.5703125" style="2" customWidth="1"/>
    <col min="3835" max="3835" width="12.7109375" style="2" bestFit="1" customWidth="1"/>
    <col min="3836" max="3836" width="11.28515625" style="2" customWidth="1"/>
    <col min="3837" max="3837" width="15" style="2" customWidth="1"/>
    <col min="3838" max="3838" width="13.85546875" style="2" customWidth="1"/>
    <col min="3839" max="3839" width="12.7109375" style="2" bestFit="1" customWidth="1"/>
    <col min="3840" max="3840" width="9.7109375" style="2" bestFit="1" customWidth="1"/>
    <col min="3841" max="3841" width="11.140625" style="2" customWidth="1"/>
    <col min="3842" max="3842" width="13.140625" style="2" customWidth="1"/>
    <col min="3843" max="3843" width="12.7109375" style="2" bestFit="1" customWidth="1"/>
    <col min="3844" max="3844" width="11.5703125" style="2" customWidth="1"/>
    <col min="3845" max="3845" width="14.7109375" style="2" customWidth="1"/>
    <col min="3846" max="3846" width="13.7109375" style="2" customWidth="1"/>
    <col min="3847" max="3847" width="12.7109375" style="2" bestFit="1" customWidth="1"/>
    <col min="3848" max="3848" width="9.7109375" style="2" bestFit="1" customWidth="1"/>
    <col min="3849" max="3849" width="11.42578125" style="2" customWidth="1"/>
    <col min="3850" max="3850" width="11.5703125" style="2" bestFit="1" customWidth="1"/>
    <col min="3851" max="4088" width="9.140625" style="2"/>
    <col min="4089" max="4089" width="6.7109375" style="2" bestFit="1" customWidth="1"/>
    <col min="4090" max="4090" width="74.5703125" style="2" customWidth="1"/>
    <col min="4091" max="4091" width="12.7109375" style="2" bestFit="1" customWidth="1"/>
    <col min="4092" max="4092" width="11.28515625" style="2" customWidth="1"/>
    <col min="4093" max="4093" width="15" style="2" customWidth="1"/>
    <col min="4094" max="4094" width="13.85546875" style="2" customWidth="1"/>
    <col min="4095" max="4095" width="12.7109375" style="2" bestFit="1" customWidth="1"/>
    <col min="4096" max="4096" width="9.7109375" style="2" bestFit="1" customWidth="1"/>
    <col min="4097" max="4097" width="11.140625" style="2" customWidth="1"/>
    <col min="4098" max="4098" width="13.140625" style="2" customWidth="1"/>
    <col min="4099" max="4099" width="12.7109375" style="2" bestFit="1" customWidth="1"/>
    <col min="4100" max="4100" width="11.5703125" style="2" customWidth="1"/>
    <col min="4101" max="4101" width="14.7109375" style="2" customWidth="1"/>
    <col min="4102" max="4102" width="13.7109375" style="2" customWidth="1"/>
    <col min="4103" max="4103" width="12.7109375" style="2" bestFit="1" customWidth="1"/>
    <col min="4104" max="4104" width="9.7109375" style="2" bestFit="1" customWidth="1"/>
    <col min="4105" max="4105" width="11.42578125" style="2" customWidth="1"/>
    <col min="4106" max="4106" width="11.5703125" style="2" bestFit="1" customWidth="1"/>
    <col min="4107" max="4344" width="9.140625" style="2"/>
    <col min="4345" max="4345" width="6.7109375" style="2" bestFit="1" customWidth="1"/>
    <col min="4346" max="4346" width="74.5703125" style="2" customWidth="1"/>
    <col min="4347" max="4347" width="12.7109375" style="2" bestFit="1" customWidth="1"/>
    <col min="4348" max="4348" width="11.28515625" style="2" customWidth="1"/>
    <col min="4349" max="4349" width="15" style="2" customWidth="1"/>
    <col min="4350" max="4350" width="13.85546875" style="2" customWidth="1"/>
    <col min="4351" max="4351" width="12.7109375" style="2" bestFit="1" customWidth="1"/>
    <col min="4352" max="4352" width="9.7109375" style="2" bestFit="1" customWidth="1"/>
    <col min="4353" max="4353" width="11.140625" style="2" customWidth="1"/>
    <col min="4354" max="4354" width="13.140625" style="2" customWidth="1"/>
    <col min="4355" max="4355" width="12.7109375" style="2" bestFit="1" customWidth="1"/>
    <col min="4356" max="4356" width="11.5703125" style="2" customWidth="1"/>
    <col min="4357" max="4357" width="14.7109375" style="2" customWidth="1"/>
    <col min="4358" max="4358" width="13.7109375" style="2" customWidth="1"/>
    <col min="4359" max="4359" width="12.7109375" style="2" bestFit="1" customWidth="1"/>
    <col min="4360" max="4360" width="9.7109375" style="2" bestFit="1" customWidth="1"/>
    <col min="4361" max="4361" width="11.42578125" style="2" customWidth="1"/>
    <col min="4362" max="4362" width="11.5703125" style="2" bestFit="1" customWidth="1"/>
    <col min="4363" max="4600" width="9.140625" style="2"/>
    <col min="4601" max="4601" width="6.7109375" style="2" bestFit="1" customWidth="1"/>
    <col min="4602" max="4602" width="74.5703125" style="2" customWidth="1"/>
    <col min="4603" max="4603" width="12.7109375" style="2" bestFit="1" customWidth="1"/>
    <col min="4604" max="4604" width="11.28515625" style="2" customWidth="1"/>
    <col min="4605" max="4605" width="15" style="2" customWidth="1"/>
    <col min="4606" max="4606" width="13.85546875" style="2" customWidth="1"/>
    <col min="4607" max="4607" width="12.7109375" style="2" bestFit="1" customWidth="1"/>
    <col min="4608" max="4608" width="9.7109375" style="2" bestFit="1" customWidth="1"/>
    <col min="4609" max="4609" width="11.140625" style="2" customWidth="1"/>
    <col min="4610" max="4610" width="13.140625" style="2" customWidth="1"/>
    <col min="4611" max="4611" width="12.7109375" style="2" bestFit="1" customWidth="1"/>
    <col min="4612" max="4612" width="11.5703125" style="2" customWidth="1"/>
    <col min="4613" max="4613" width="14.7109375" style="2" customWidth="1"/>
    <col min="4614" max="4614" width="13.7109375" style="2" customWidth="1"/>
    <col min="4615" max="4615" width="12.7109375" style="2" bestFit="1" customWidth="1"/>
    <col min="4616" max="4616" width="9.7109375" style="2" bestFit="1" customWidth="1"/>
    <col min="4617" max="4617" width="11.42578125" style="2" customWidth="1"/>
    <col min="4618" max="4618" width="11.5703125" style="2" bestFit="1" customWidth="1"/>
    <col min="4619" max="4856" width="9.140625" style="2"/>
    <col min="4857" max="4857" width="6.7109375" style="2" bestFit="1" customWidth="1"/>
    <col min="4858" max="4858" width="74.5703125" style="2" customWidth="1"/>
    <col min="4859" max="4859" width="12.7109375" style="2" bestFit="1" customWidth="1"/>
    <col min="4860" max="4860" width="11.28515625" style="2" customWidth="1"/>
    <col min="4861" max="4861" width="15" style="2" customWidth="1"/>
    <col min="4862" max="4862" width="13.85546875" style="2" customWidth="1"/>
    <col min="4863" max="4863" width="12.7109375" style="2" bestFit="1" customWidth="1"/>
    <col min="4864" max="4864" width="9.7109375" style="2" bestFit="1" customWidth="1"/>
    <col min="4865" max="4865" width="11.140625" style="2" customWidth="1"/>
    <col min="4866" max="4866" width="13.140625" style="2" customWidth="1"/>
    <col min="4867" max="4867" width="12.7109375" style="2" bestFit="1" customWidth="1"/>
    <col min="4868" max="4868" width="11.5703125" style="2" customWidth="1"/>
    <col min="4869" max="4869" width="14.7109375" style="2" customWidth="1"/>
    <col min="4870" max="4870" width="13.7109375" style="2" customWidth="1"/>
    <col min="4871" max="4871" width="12.7109375" style="2" bestFit="1" customWidth="1"/>
    <col min="4872" max="4872" width="9.7109375" style="2" bestFit="1" customWidth="1"/>
    <col min="4873" max="4873" width="11.42578125" style="2" customWidth="1"/>
    <col min="4874" max="4874" width="11.5703125" style="2" bestFit="1" customWidth="1"/>
    <col min="4875" max="5112" width="9.140625" style="2"/>
    <col min="5113" max="5113" width="6.7109375" style="2" bestFit="1" customWidth="1"/>
    <col min="5114" max="5114" width="74.5703125" style="2" customWidth="1"/>
    <col min="5115" max="5115" width="12.7109375" style="2" bestFit="1" customWidth="1"/>
    <col min="5116" max="5116" width="11.28515625" style="2" customWidth="1"/>
    <col min="5117" max="5117" width="15" style="2" customWidth="1"/>
    <col min="5118" max="5118" width="13.85546875" style="2" customWidth="1"/>
    <col min="5119" max="5119" width="12.7109375" style="2" bestFit="1" customWidth="1"/>
    <col min="5120" max="5120" width="9.7109375" style="2" bestFit="1" customWidth="1"/>
    <col min="5121" max="5121" width="11.140625" style="2" customWidth="1"/>
    <col min="5122" max="5122" width="13.140625" style="2" customWidth="1"/>
    <col min="5123" max="5123" width="12.7109375" style="2" bestFit="1" customWidth="1"/>
    <col min="5124" max="5124" width="11.5703125" style="2" customWidth="1"/>
    <col min="5125" max="5125" width="14.7109375" style="2" customWidth="1"/>
    <col min="5126" max="5126" width="13.7109375" style="2" customWidth="1"/>
    <col min="5127" max="5127" width="12.7109375" style="2" bestFit="1" customWidth="1"/>
    <col min="5128" max="5128" width="9.7109375" style="2" bestFit="1" customWidth="1"/>
    <col min="5129" max="5129" width="11.42578125" style="2" customWidth="1"/>
    <col min="5130" max="5130" width="11.5703125" style="2" bestFit="1" customWidth="1"/>
    <col min="5131" max="5368" width="9.140625" style="2"/>
    <col min="5369" max="5369" width="6.7109375" style="2" bestFit="1" customWidth="1"/>
    <col min="5370" max="5370" width="74.5703125" style="2" customWidth="1"/>
    <col min="5371" max="5371" width="12.7109375" style="2" bestFit="1" customWidth="1"/>
    <col min="5372" max="5372" width="11.28515625" style="2" customWidth="1"/>
    <col min="5373" max="5373" width="15" style="2" customWidth="1"/>
    <col min="5374" max="5374" width="13.85546875" style="2" customWidth="1"/>
    <col min="5375" max="5375" width="12.7109375" style="2" bestFit="1" customWidth="1"/>
    <col min="5376" max="5376" width="9.7109375" style="2" bestFit="1" customWidth="1"/>
    <col min="5377" max="5377" width="11.140625" style="2" customWidth="1"/>
    <col min="5378" max="5378" width="13.140625" style="2" customWidth="1"/>
    <col min="5379" max="5379" width="12.7109375" style="2" bestFit="1" customWidth="1"/>
    <col min="5380" max="5380" width="11.5703125" style="2" customWidth="1"/>
    <col min="5381" max="5381" width="14.7109375" style="2" customWidth="1"/>
    <col min="5382" max="5382" width="13.7109375" style="2" customWidth="1"/>
    <col min="5383" max="5383" width="12.7109375" style="2" bestFit="1" customWidth="1"/>
    <col min="5384" max="5384" width="9.7109375" style="2" bestFit="1" customWidth="1"/>
    <col min="5385" max="5385" width="11.42578125" style="2" customWidth="1"/>
    <col min="5386" max="5386" width="11.5703125" style="2" bestFit="1" customWidth="1"/>
    <col min="5387" max="5624" width="9.140625" style="2"/>
    <col min="5625" max="5625" width="6.7109375" style="2" bestFit="1" customWidth="1"/>
    <col min="5626" max="5626" width="74.5703125" style="2" customWidth="1"/>
    <col min="5627" max="5627" width="12.7109375" style="2" bestFit="1" customWidth="1"/>
    <col min="5628" max="5628" width="11.28515625" style="2" customWidth="1"/>
    <col min="5629" max="5629" width="15" style="2" customWidth="1"/>
    <col min="5630" max="5630" width="13.85546875" style="2" customWidth="1"/>
    <col min="5631" max="5631" width="12.7109375" style="2" bestFit="1" customWidth="1"/>
    <col min="5632" max="5632" width="9.7109375" style="2" bestFit="1" customWidth="1"/>
    <col min="5633" max="5633" width="11.140625" style="2" customWidth="1"/>
    <col min="5634" max="5634" width="13.140625" style="2" customWidth="1"/>
    <col min="5635" max="5635" width="12.7109375" style="2" bestFit="1" customWidth="1"/>
    <col min="5636" max="5636" width="11.5703125" style="2" customWidth="1"/>
    <col min="5637" max="5637" width="14.7109375" style="2" customWidth="1"/>
    <col min="5638" max="5638" width="13.7109375" style="2" customWidth="1"/>
    <col min="5639" max="5639" width="12.7109375" style="2" bestFit="1" customWidth="1"/>
    <col min="5640" max="5640" width="9.7109375" style="2" bestFit="1" customWidth="1"/>
    <col min="5641" max="5641" width="11.42578125" style="2" customWidth="1"/>
    <col min="5642" max="5642" width="11.5703125" style="2" bestFit="1" customWidth="1"/>
    <col min="5643" max="5880" width="9.140625" style="2"/>
    <col min="5881" max="5881" width="6.7109375" style="2" bestFit="1" customWidth="1"/>
    <col min="5882" max="5882" width="74.5703125" style="2" customWidth="1"/>
    <col min="5883" max="5883" width="12.7109375" style="2" bestFit="1" customWidth="1"/>
    <col min="5884" max="5884" width="11.28515625" style="2" customWidth="1"/>
    <col min="5885" max="5885" width="15" style="2" customWidth="1"/>
    <col min="5886" max="5886" width="13.85546875" style="2" customWidth="1"/>
    <col min="5887" max="5887" width="12.7109375" style="2" bestFit="1" customWidth="1"/>
    <col min="5888" max="5888" width="9.7109375" style="2" bestFit="1" customWidth="1"/>
    <col min="5889" max="5889" width="11.140625" style="2" customWidth="1"/>
    <col min="5890" max="5890" width="13.140625" style="2" customWidth="1"/>
    <col min="5891" max="5891" width="12.7109375" style="2" bestFit="1" customWidth="1"/>
    <col min="5892" max="5892" width="11.5703125" style="2" customWidth="1"/>
    <col min="5893" max="5893" width="14.7109375" style="2" customWidth="1"/>
    <col min="5894" max="5894" width="13.7109375" style="2" customWidth="1"/>
    <col min="5895" max="5895" width="12.7109375" style="2" bestFit="1" customWidth="1"/>
    <col min="5896" max="5896" width="9.7109375" style="2" bestFit="1" customWidth="1"/>
    <col min="5897" max="5897" width="11.42578125" style="2" customWidth="1"/>
    <col min="5898" max="5898" width="11.5703125" style="2" bestFit="1" customWidth="1"/>
    <col min="5899" max="6136" width="9.140625" style="2"/>
    <col min="6137" max="6137" width="6.7109375" style="2" bestFit="1" customWidth="1"/>
    <col min="6138" max="6138" width="74.5703125" style="2" customWidth="1"/>
    <col min="6139" max="6139" width="12.7109375" style="2" bestFit="1" customWidth="1"/>
    <col min="6140" max="6140" width="11.28515625" style="2" customWidth="1"/>
    <col min="6141" max="6141" width="15" style="2" customWidth="1"/>
    <col min="6142" max="6142" width="13.85546875" style="2" customWidth="1"/>
    <col min="6143" max="6143" width="12.7109375" style="2" bestFit="1" customWidth="1"/>
    <col min="6144" max="6144" width="9.7109375" style="2" bestFit="1" customWidth="1"/>
    <col min="6145" max="6145" width="11.140625" style="2" customWidth="1"/>
    <col min="6146" max="6146" width="13.140625" style="2" customWidth="1"/>
    <col min="6147" max="6147" width="12.7109375" style="2" bestFit="1" customWidth="1"/>
    <col min="6148" max="6148" width="11.5703125" style="2" customWidth="1"/>
    <col min="6149" max="6149" width="14.7109375" style="2" customWidth="1"/>
    <col min="6150" max="6150" width="13.7109375" style="2" customWidth="1"/>
    <col min="6151" max="6151" width="12.7109375" style="2" bestFit="1" customWidth="1"/>
    <col min="6152" max="6152" width="9.7109375" style="2" bestFit="1" customWidth="1"/>
    <col min="6153" max="6153" width="11.42578125" style="2" customWidth="1"/>
    <col min="6154" max="6154" width="11.5703125" style="2" bestFit="1" customWidth="1"/>
    <col min="6155" max="6392" width="9.140625" style="2"/>
    <col min="6393" max="6393" width="6.7109375" style="2" bestFit="1" customWidth="1"/>
    <col min="6394" max="6394" width="74.5703125" style="2" customWidth="1"/>
    <col min="6395" max="6395" width="12.7109375" style="2" bestFit="1" customWidth="1"/>
    <col min="6396" max="6396" width="11.28515625" style="2" customWidth="1"/>
    <col min="6397" max="6397" width="15" style="2" customWidth="1"/>
    <col min="6398" max="6398" width="13.85546875" style="2" customWidth="1"/>
    <col min="6399" max="6399" width="12.7109375" style="2" bestFit="1" customWidth="1"/>
    <col min="6400" max="6400" width="9.7109375" style="2" bestFit="1" customWidth="1"/>
    <col min="6401" max="6401" width="11.140625" style="2" customWidth="1"/>
    <col min="6402" max="6402" width="13.140625" style="2" customWidth="1"/>
    <col min="6403" max="6403" width="12.7109375" style="2" bestFit="1" customWidth="1"/>
    <col min="6404" max="6404" width="11.5703125" style="2" customWidth="1"/>
    <col min="6405" max="6405" width="14.7109375" style="2" customWidth="1"/>
    <col min="6406" max="6406" width="13.7109375" style="2" customWidth="1"/>
    <col min="6407" max="6407" width="12.7109375" style="2" bestFit="1" customWidth="1"/>
    <col min="6408" max="6408" width="9.7109375" style="2" bestFit="1" customWidth="1"/>
    <col min="6409" max="6409" width="11.42578125" style="2" customWidth="1"/>
    <col min="6410" max="6410" width="11.5703125" style="2" bestFit="1" customWidth="1"/>
    <col min="6411" max="6648" width="9.140625" style="2"/>
    <col min="6649" max="6649" width="6.7109375" style="2" bestFit="1" customWidth="1"/>
    <col min="6650" max="6650" width="74.5703125" style="2" customWidth="1"/>
    <col min="6651" max="6651" width="12.7109375" style="2" bestFit="1" customWidth="1"/>
    <col min="6652" max="6652" width="11.28515625" style="2" customWidth="1"/>
    <col min="6653" max="6653" width="15" style="2" customWidth="1"/>
    <col min="6654" max="6654" width="13.85546875" style="2" customWidth="1"/>
    <col min="6655" max="6655" width="12.7109375" style="2" bestFit="1" customWidth="1"/>
    <col min="6656" max="6656" width="9.7109375" style="2" bestFit="1" customWidth="1"/>
    <col min="6657" max="6657" width="11.140625" style="2" customWidth="1"/>
    <col min="6658" max="6658" width="13.140625" style="2" customWidth="1"/>
    <col min="6659" max="6659" width="12.7109375" style="2" bestFit="1" customWidth="1"/>
    <col min="6660" max="6660" width="11.5703125" style="2" customWidth="1"/>
    <col min="6661" max="6661" width="14.7109375" style="2" customWidth="1"/>
    <col min="6662" max="6662" width="13.7109375" style="2" customWidth="1"/>
    <col min="6663" max="6663" width="12.7109375" style="2" bestFit="1" customWidth="1"/>
    <col min="6664" max="6664" width="9.7109375" style="2" bestFit="1" customWidth="1"/>
    <col min="6665" max="6665" width="11.42578125" style="2" customWidth="1"/>
    <col min="6666" max="6666" width="11.5703125" style="2" bestFit="1" customWidth="1"/>
    <col min="6667" max="6904" width="9.140625" style="2"/>
    <col min="6905" max="6905" width="6.7109375" style="2" bestFit="1" customWidth="1"/>
    <col min="6906" max="6906" width="74.5703125" style="2" customWidth="1"/>
    <col min="6907" max="6907" width="12.7109375" style="2" bestFit="1" customWidth="1"/>
    <col min="6908" max="6908" width="11.28515625" style="2" customWidth="1"/>
    <col min="6909" max="6909" width="15" style="2" customWidth="1"/>
    <col min="6910" max="6910" width="13.85546875" style="2" customWidth="1"/>
    <col min="6911" max="6911" width="12.7109375" style="2" bestFit="1" customWidth="1"/>
    <col min="6912" max="6912" width="9.7109375" style="2" bestFit="1" customWidth="1"/>
    <col min="6913" max="6913" width="11.140625" style="2" customWidth="1"/>
    <col min="6914" max="6914" width="13.140625" style="2" customWidth="1"/>
    <col min="6915" max="6915" width="12.7109375" style="2" bestFit="1" customWidth="1"/>
    <col min="6916" max="6916" width="11.5703125" style="2" customWidth="1"/>
    <col min="6917" max="6917" width="14.7109375" style="2" customWidth="1"/>
    <col min="6918" max="6918" width="13.7109375" style="2" customWidth="1"/>
    <col min="6919" max="6919" width="12.7109375" style="2" bestFit="1" customWidth="1"/>
    <col min="6920" max="6920" width="9.7109375" style="2" bestFit="1" customWidth="1"/>
    <col min="6921" max="6921" width="11.42578125" style="2" customWidth="1"/>
    <col min="6922" max="6922" width="11.5703125" style="2" bestFit="1" customWidth="1"/>
    <col min="6923" max="7160" width="9.140625" style="2"/>
    <col min="7161" max="7161" width="6.7109375" style="2" bestFit="1" customWidth="1"/>
    <col min="7162" max="7162" width="74.5703125" style="2" customWidth="1"/>
    <col min="7163" max="7163" width="12.7109375" style="2" bestFit="1" customWidth="1"/>
    <col min="7164" max="7164" width="11.28515625" style="2" customWidth="1"/>
    <col min="7165" max="7165" width="15" style="2" customWidth="1"/>
    <col min="7166" max="7166" width="13.85546875" style="2" customWidth="1"/>
    <col min="7167" max="7167" width="12.7109375" style="2" bestFit="1" customWidth="1"/>
    <col min="7168" max="7168" width="9.7109375" style="2" bestFit="1" customWidth="1"/>
    <col min="7169" max="7169" width="11.140625" style="2" customWidth="1"/>
    <col min="7170" max="7170" width="13.140625" style="2" customWidth="1"/>
    <col min="7171" max="7171" width="12.7109375" style="2" bestFit="1" customWidth="1"/>
    <col min="7172" max="7172" width="11.5703125" style="2" customWidth="1"/>
    <col min="7173" max="7173" width="14.7109375" style="2" customWidth="1"/>
    <col min="7174" max="7174" width="13.7109375" style="2" customWidth="1"/>
    <col min="7175" max="7175" width="12.7109375" style="2" bestFit="1" customWidth="1"/>
    <col min="7176" max="7176" width="9.7109375" style="2" bestFit="1" customWidth="1"/>
    <col min="7177" max="7177" width="11.42578125" style="2" customWidth="1"/>
    <col min="7178" max="7178" width="11.5703125" style="2" bestFit="1" customWidth="1"/>
    <col min="7179" max="7416" width="9.140625" style="2"/>
    <col min="7417" max="7417" width="6.7109375" style="2" bestFit="1" customWidth="1"/>
    <col min="7418" max="7418" width="74.5703125" style="2" customWidth="1"/>
    <col min="7419" max="7419" width="12.7109375" style="2" bestFit="1" customWidth="1"/>
    <col min="7420" max="7420" width="11.28515625" style="2" customWidth="1"/>
    <col min="7421" max="7421" width="15" style="2" customWidth="1"/>
    <col min="7422" max="7422" width="13.85546875" style="2" customWidth="1"/>
    <col min="7423" max="7423" width="12.7109375" style="2" bestFit="1" customWidth="1"/>
    <col min="7424" max="7424" width="9.7109375" style="2" bestFit="1" customWidth="1"/>
    <col min="7425" max="7425" width="11.140625" style="2" customWidth="1"/>
    <col min="7426" max="7426" width="13.140625" style="2" customWidth="1"/>
    <col min="7427" max="7427" width="12.7109375" style="2" bestFit="1" customWidth="1"/>
    <col min="7428" max="7428" width="11.5703125" style="2" customWidth="1"/>
    <col min="7429" max="7429" width="14.7109375" style="2" customWidth="1"/>
    <col min="7430" max="7430" width="13.7109375" style="2" customWidth="1"/>
    <col min="7431" max="7431" width="12.7109375" style="2" bestFit="1" customWidth="1"/>
    <col min="7432" max="7432" width="9.7109375" style="2" bestFit="1" customWidth="1"/>
    <col min="7433" max="7433" width="11.42578125" style="2" customWidth="1"/>
    <col min="7434" max="7434" width="11.5703125" style="2" bestFit="1" customWidth="1"/>
    <col min="7435" max="7672" width="9.140625" style="2"/>
    <col min="7673" max="7673" width="6.7109375" style="2" bestFit="1" customWidth="1"/>
    <col min="7674" max="7674" width="74.5703125" style="2" customWidth="1"/>
    <col min="7675" max="7675" width="12.7109375" style="2" bestFit="1" customWidth="1"/>
    <col min="7676" max="7676" width="11.28515625" style="2" customWidth="1"/>
    <col min="7677" max="7677" width="15" style="2" customWidth="1"/>
    <col min="7678" max="7678" width="13.85546875" style="2" customWidth="1"/>
    <col min="7679" max="7679" width="12.7109375" style="2" bestFit="1" customWidth="1"/>
    <col min="7680" max="7680" width="9.7109375" style="2" bestFit="1" customWidth="1"/>
    <col min="7681" max="7681" width="11.140625" style="2" customWidth="1"/>
    <col min="7682" max="7682" width="13.140625" style="2" customWidth="1"/>
    <col min="7683" max="7683" width="12.7109375" style="2" bestFit="1" customWidth="1"/>
    <col min="7684" max="7684" width="11.5703125" style="2" customWidth="1"/>
    <col min="7685" max="7685" width="14.7109375" style="2" customWidth="1"/>
    <col min="7686" max="7686" width="13.7109375" style="2" customWidth="1"/>
    <col min="7687" max="7687" width="12.7109375" style="2" bestFit="1" customWidth="1"/>
    <col min="7688" max="7688" width="9.7109375" style="2" bestFit="1" customWidth="1"/>
    <col min="7689" max="7689" width="11.42578125" style="2" customWidth="1"/>
    <col min="7690" max="7690" width="11.5703125" style="2" bestFit="1" customWidth="1"/>
    <col min="7691" max="7928" width="9.140625" style="2"/>
    <col min="7929" max="7929" width="6.7109375" style="2" bestFit="1" customWidth="1"/>
    <col min="7930" max="7930" width="74.5703125" style="2" customWidth="1"/>
    <col min="7931" max="7931" width="12.7109375" style="2" bestFit="1" customWidth="1"/>
    <col min="7932" max="7932" width="11.28515625" style="2" customWidth="1"/>
    <col min="7933" max="7933" width="15" style="2" customWidth="1"/>
    <col min="7934" max="7934" width="13.85546875" style="2" customWidth="1"/>
    <col min="7935" max="7935" width="12.7109375" style="2" bestFit="1" customWidth="1"/>
    <col min="7936" max="7936" width="9.7109375" style="2" bestFit="1" customWidth="1"/>
    <col min="7937" max="7937" width="11.140625" style="2" customWidth="1"/>
    <col min="7938" max="7938" width="13.140625" style="2" customWidth="1"/>
    <col min="7939" max="7939" width="12.7109375" style="2" bestFit="1" customWidth="1"/>
    <col min="7940" max="7940" width="11.5703125" style="2" customWidth="1"/>
    <col min="7941" max="7941" width="14.7109375" style="2" customWidth="1"/>
    <col min="7942" max="7942" width="13.7109375" style="2" customWidth="1"/>
    <col min="7943" max="7943" width="12.7109375" style="2" bestFit="1" customWidth="1"/>
    <col min="7944" max="7944" width="9.7109375" style="2" bestFit="1" customWidth="1"/>
    <col min="7945" max="7945" width="11.42578125" style="2" customWidth="1"/>
    <col min="7946" max="7946" width="11.5703125" style="2" bestFit="1" customWidth="1"/>
    <col min="7947" max="8184" width="9.140625" style="2"/>
    <col min="8185" max="8185" width="6.7109375" style="2" bestFit="1" customWidth="1"/>
    <col min="8186" max="8186" width="74.5703125" style="2" customWidth="1"/>
    <col min="8187" max="8187" width="12.7109375" style="2" bestFit="1" customWidth="1"/>
    <col min="8188" max="8188" width="11.28515625" style="2" customWidth="1"/>
    <col min="8189" max="8189" width="15" style="2" customWidth="1"/>
    <col min="8190" max="8190" width="13.85546875" style="2" customWidth="1"/>
    <col min="8191" max="8191" width="12.7109375" style="2" bestFit="1" customWidth="1"/>
    <col min="8192" max="8192" width="9.7109375" style="2" bestFit="1" customWidth="1"/>
    <col min="8193" max="8193" width="11.140625" style="2" customWidth="1"/>
    <col min="8194" max="8194" width="13.140625" style="2" customWidth="1"/>
    <col min="8195" max="8195" width="12.7109375" style="2" bestFit="1" customWidth="1"/>
    <col min="8196" max="8196" width="11.5703125" style="2" customWidth="1"/>
    <col min="8197" max="8197" width="14.7109375" style="2" customWidth="1"/>
    <col min="8198" max="8198" width="13.7109375" style="2" customWidth="1"/>
    <col min="8199" max="8199" width="12.7109375" style="2" bestFit="1" customWidth="1"/>
    <col min="8200" max="8200" width="9.7109375" style="2" bestFit="1" customWidth="1"/>
    <col min="8201" max="8201" width="11.42578125" style="2" customWidth="1"/>
    <col min="8202" max="8202" width="11.5703125" style="2" bestFit="1" customWidth="1"/>
    <col min="8203" max="8440" width="9.140625" style="2"/>
    <col min="8441" max="8441" width="6.7109375" style="2" bestFit="1" customWidth="1"/>
    <col min="8442" max="8442" width="74.5703125" style="2" customWidth="1"/>
    <col min="8443" max="8443" width="12.7109375" style="2" bestFit="1" customWidth="1"/>
    <col min="8444" max="8444" width="11.28515625" style="2" customWidth="1"/>
    <col min="8445" max="8445" width="15" style="2" customWidth="1"/>
    <col min="8446" max="8446" width="13.85546875" style="2" customWidth="1"/>
    <col min="8447" max="8447" width="12.7109375" style="2" bestFit="1" customWidth="1"/>
    <col min="8448" max="8448" width="9.7109375" style="2" bestFit="1" customWidth="1"/>
    <col min="8449" max="8449" width="11.140625" style="2" customWidth="1"/>
    <col min="8450" max="8450" width="13.140625" style="2" customWidth="1"/>
    <col min="8451" max="8451" width="12.7109375" style="2" bestFit="1" customWidth="1"/>
    <col min="8452" max="8452" width="11.5703125" style="2" customWidth="1"/>
    <col min="8453" max="8453" width="14.7109375" style="2" customWidth="1"/>
    <col min="8454" max="8454" width="13.7109375" style="2" customWidth="1"/>
    <col min="8455" max="8455" width="12.7109375" style="2" bestFit="1" customWidth="1"/>
    <col min="8456" max="8456" width="9.7109375" style="2" bestFit="1" customWidth="1"/>
    <col min="8457" max="8457" width="11.42578125" style="2" customWidth="1"/>
    <col min="8458" max="8458" width="11.5703125" style="2" bestFit="1" customWidth="1"/>
    <col min="8459" max="8696" width="9.140625" style="2"/>
    <col min="8697" max="8697" width="6.7109375" style="2" bestFit="1" customWidth="1"/>
    <col min="8698" max="8698" width="74.5703125" style="2" customWidth="1"/>
    <col min="8699" max="8699" width="12.7109375" style="2" bestFit="1" customWidth="1"/>
    <col min="8700" max="8700" width="11.28515625" style="2" customWidth="1"/>
    <col min="8701" max="8701" width="15" style="2" customWidth="1"/>
    <col min="8702" max="8702" width="13.85546875" style="2" customWidth="1"/>
    <col min="8703" max="8703" width="12.7109375" style="2" bestFit="1" customWidth="1"/>
    <col min="8704" max="8704" width="9.7109375" style="2" bestFit="1" customWidth="1"/>
    <col min="8705" max="8705" width="11.140625" style="2" customWidth="1"/>
    <col min="8706" max="8706" width="13.140625" style="2" customWidth="1"/>
    <col min="8707" max="8707" width="12.7109375" style="2" bestFit="1" customWidth="1"/>
    <col min="8708" max="8708" width="11.5703125" style="2" customWidth="1"/>
    <col min="8709" max="8709" width="14.7109375" style="2" customWidth="1"/>
    <col min="8710" max="8710" width="13.7109375" style="2" customWidth="1"/>
    <col min="8711" max="8711" width="12.7109375" style="2" bestFit="1" customWidth="1"/>
    <col min="8712" max="8712" width="9.7109375" style="2" bestFit="1" customWidth="1"/>
    <col min="8713" max="8713" width="11.42578125" style="2" customWidth="1"/>
    <col min="8714" max="8714" width="11.5703125" style="2" bestFit="1" customWidth="1"/>
    <col min="8715" max="8952" width="9.140625" style="2"/>
    <col min="8953" max="8953" width="6.7109375" style="2" bestFit="1" customWidth="1"/>
    <col min="8954" max="8954" width="74.5703125" style="2" customWidth="1"/>
    <col min="8955" max="8955" width="12.7109375" style="2" bestFit="1" customWidth="1"/>
    <col min="8956" max="8956" width="11.28515625" style="2" customWidth="1"/>
    <col min="8957" max="8957" width="15" style="2" customWidth="1"/>
    <col min="8958" max="8958" width="13.85546875" style="2" customWidth="1"/>
    <col min="8959" max="8959" width="12.7109375" style="2" bestFit="1" customWidth="1"/>
    <col min="8960" max="8960" width="9.7109375" style="2" bestFit="1" customWidth="1"/>
    <col min="8961" max="8961" width="11.140625" style="2" customWidth="1"/>
    <col min="8962" max="8962" width="13.140625" style="2" customWidth="1"/>
    <col min="8963" max="8963" width="12.7109375" style="2" bestFit="1" customWidth="1"/>
    <col min="8964" max="8964" width="11.5703125" style="2" customWidth="1"/>
    <col min="8965" max="8965" width="14.7109375" style="2" customWidth="1"/>
    <col min="8966" max="8966" width="13.7109375" style="2" customWidth="1"/>
    <col min="8967" max="8967" width="12.7109375" style="2" bestFit="1" customWidth="1"/>
    <col min="8968" max="8968" width="9.7109375" style="2" bestFit="1" customWidth="1"/>
    <col min="8969" max="8969" width="11.42578125" style="2" customWidth="1"/>
    <col min="8970" max="8970" width="11.5703125" style="2" bestFit="1" customWidth="1"/>
    <col min="8971" max="9208" width="9.140625" style="2"/>
    <col min="9209" max="9209" width="6.7109375" style="2" bestFit="1" customWidth="1"/>
    <col min="9210" max="9210" width="74.5703125" style="2" customWidth="1"/>
    <col min="9211" max="9211" width="12.7109375" style="2" bestFit="1" customWidth="1"/>
    <col min="9212" max="9212" width="11.28515625" style="2" customWidth="1"/>
    <col min="9213" max="9213" width="15" style="2" customWidth="1"/>
    <col min="9214" max="9214" width="13.85546875" style="2" customWidth="1"/>
    <col min="9215" max="9215" width="12.7109375" style="2" bestFit="1" customWidth="1"/>
    <col min="9216" max="9216" width="9.7109375" style="2" bestFit="1" customWidth="1"/>
    <col min="9217" max="9217" width="11.140625" style="2" customWidth="1"/>
    <col min="9218" max="9218" width="13.140625" style="2" customWidth="1"/>
    <col min="9219" max="9219" width="12.7109375" style="2" bestFit="1" customWidth="1"/>
    <col min="9220" max="9220" width="11.5703125" style="2" customWidth="1"/>
    <col min="9221" max="9221" width="14.7109375" style="2" customWidth="1"/>
    <col min="9222" max="9222" width="13.7109375" style="2" customWidth="1"/>
    <col min="9223" max="9223" width="12.7109375" style="2" bestFit="1" customWidth="1"/>
    <col min="9224" max="9224" width="9.7109375" style="2" bestFit="1" customWidth="1"/>
    <col min="9225" max="9225" width="11.42578125" style="2" customWidth="1"/>
    <col min="9226" max="9226" width="11.5703125" style="2" bestFit="1" customWidth="1"/>
    <col min="9227" max="9464" width="9.140625" style="2"/>
    <col min="9465" max="9465" width="6.7109375" style="2" bestFit="1" customWidth="1"/>
    <col min="9466" max="9466" width="74.5703125" style="2" customWidth="1"/>
    <col min="9467" max="9467" width="12.7109375" style="2" bestFit="1" customWidth="1"/>
    <col min="9468" max="9468" width="11.28515625" style="2" customWidth="1"/>
    <col min="9469" max="9469" width="15" style="2" customWidth="1"/>
    <col min="9470" max="9470" width="13.85546875" style="2" customWidth="1"/>
    <col min="9471" max="9471" width="12.7109375" style="2" bestFit="1" customWidth="1"/>
    <col min="9472" max="9472" width="9.7109375" style="2" bestFit="1" customWidth="1"/>
    <col min="9473" max="9473" width="11.140625" style="2" customWidth="1"/>
    <col min="9474" max="9474" width="13.140625" style="2" customWidth="1"/>
    <col min="9475" max="9475" width="12.7109375" style="2" bestFit="1" customWidth="1"/>
    <col min="9476" max="9476" width="11.5703125" style="2" customWidth="1"/>
    <col min="9477" max="9477" width="14.7109375" style="2" customWidth="1"/>
    <col min="9478" max="9478" width="13.7109375" style="2" customWidth="1"/>
    <col min="9479" max="9479" width="12.7109375" style="2" bestFit="1" customWidth="1"/>
    <col min="9480" max="9480" width="9.7109375" style="2" bestFit="1" customWidth="1"/>
    <col min="9481" max="9481" width="11.42578125" style="2" customWidth="1"/>
    <col min="9482" max="9482" width="11.5703125" style="2" bestFit="1" customWidth="1"/>
    <col min="9483" max="9720" width="9.140625" style="2"/>
    <col min="9721" max="9721" width="6.7109375" style="2" bestFit="1" customWidth="1"/>
    <col min="9722" max="9722" width="74.5703125" style="2" customWidth="1"/>
    <col min="9723" max="9723" width="12.7109375" style="2" bestFit="1" customWidth="1"/>
    <col min="9724" max="9724" width="11.28515625" style="2" customWidth="1"/>
    <col min="9725" max="9725" width="15" style="2" customWidth="1"/>
    <col min="9726" max="9726" width="13.85546875" style="2" customWidth="1"/>
    <col min="9727" max="9727" width="12.7109375" style="2" bestFit="1" customWidth="1"/>
    <col min="9728" max="9728" width="9.7109375" style="2" bestFit="1" customWidth="1"/>
    <col min="9729" max="9729" width="11.140625" style="2" customWidth="1"/>
    <col min="9730" max="9730" width="13.140625" style="2" customWidth="1"/>
    <col min="9731" max="9731" width="12.7109375" style="2" bestFit="1" customWidth="1"/>
    <col min="9732" max="9732" width="11.5703125" style="2" customWidth="1"/>
    <col min="9733" max="9733" width="14.7109375" style="2" customWidth="1"/>
    <col min="9734" max="9734" width="13.7109375" style="2" customWidth="1"/>
    <col min="9735" max="9735" width="12.7109375" style="2" bestFit="1" customWidth="1"/>
    <col min="9736" max="9736" width="9.7109375" style="2" bestFit="1" customWidth="1"/>
    <col min="9737" max="9737" width="11.42578125" style="2" customWidth="1"/>
    <col min="9738" max="9738" width="11.5703125" style="2" bestFit="1" customWidth="1"/>
    <col min="9739" max="9976" width="9.140625" style="2"/>
    <col min="9977" max="9977" width="6.7109375" style="2" bestFit="1" customWidth="1"/>
    <col min="9978" max="9978" width="74.5703125" style="2" customWidth="1"/>
    <col min="9979" max="9979" width="12.7109375" style="2" bestFit="1" customWidth="1"/>
    <col min="9980" max="9980" width="11.28515625" style="2" customWidth="1"/>
    <col min="9981" max="9981" width="15" style="2" customWidth="1"/>
    <col min="9982" max="9982" width="13.85546875" style="2" customWidth="1"/>
    <col min="9983" max="9983" width="12.7109375" style="2" bestFit="1" customWidth="1"/>
    <col min="9984" max="9984" width="9.7109375" style="2" bestFit="1" customWidth="1"/>
    <col min="9985" max="9985" width="11.140625" style="2" customWidth="1"/>
    <col min="9986" max="9986" width="13.140625" style="2" customWidth="1"/>
    <col min="9987" max="9987" width="12.7109375" style="2" bestFit="1" customWidth="1"/>
    <col min="9988" max="9988" width="11.5703125" style="2" customWidth="1"/>
    <col min="9989" max="9989" width="14.7109375" style="2" customWidth="1"/>
    <col min="9990" max="9990" width="13.7109375" style="2" customWidth="1"/>
    <col min="9991" max="9991" width="12.7109375" style="2" bestFit="1" customWidth="1"/>
    <col min="9992" max="9992" width="9.7109375" style="2" bestFit="1" customWidth="1"/>
    <col min="9993" max="9993" width="11.42578125" style="2" customWidth="1"/>
    <col min="9994" max="9994" width="11.5703125" style="2" bestFit="1" customWidth="1"/>
    <col min="9995" max="10232" width="9.140625" style="2"/>
    <col min="10233" max="10233" width="6.7109375" style="2" bestFit="1" customWidth="1"/>
    <col min="10234" max="10234" width="74.5703125" style="2" customWidth="1"/>
    <col min="10235" max="10235" width="12.7109375" style="2" bestFit="1" customWidth="1"/>
    <col min="10236" max="10236" width="11.28515625" style="2" customWidth="1"/>
    <col min="10237" max="10237" width="15" style="2" customWidth="1"/>
    <col min="10238" max="10238" width="13.85546875" style="2" customWidth="1"/>
    <col min="10239" max="10239" width="12.7109375" style="2" bestFit="1" customWidth="1"/>
    <col min="10240" max="10240" width="9.7109375" style="2" bestFit="1" customWidth="1"/>
    <col min="10241" max="10241" width="11.140625" style="2" customWidth="1"/>
    <col min="10242" max="10242" width="13.140625" style="2" customWidth="1"/>
    <col min="10243" max="10243" width="12.7109375" style="2" bestFit="1" customWidth="1"/>
    <col min="10244" max="10244" width="11.5703125" style="2" customWidth="1"/>
    <col min="10245" max="10245" width="14.7109375" style="2" customWidth="1"/>
    <col min="10246" max="10246" width="13.7109375" style="2" customWidth="1"/>
    <col min="10247" max="10247" width="12.7109375" style="2" bestFit="1" customWidth="1"/>
    <col min="10248" max="10248" width="9.7109375" style="2" bestFit="1" customWidth="1"/>
    <col min="10249" max="10249" width="11.42578125" style="2" customWidth="1"/>
    <col min="10250" max="10250" width="11.5703125" style="2" bestFit="1" customWidth="1"/>
    <col min="10251" max="10488" width="9.140625" style="2"/>
    <col min="10489" max="10489" width="6.7109375" style="2" bestFit="1" customWidth="1"/>
    <col min="10490" max="10490" width="74.5703125" style="2" customWidth="1"/>
    <col min="10491" max="10491" width="12.7109375" style="2" bestFit="1" customWidth="1"/>
    <col min="10492" max="10492" width="11.28515625" style="2" customWidth="1"/>
    <col min="10493" max="10493" width="15" style="2" customWidth="1"/>
    <col min="10494" max="10494" width="13.85546875" style="2" customWidth="1"/>
    <col min="10495" max="10495" width="12.7109375" style="2" bestFit="1" customWidth="1"/>
    <col min="10496" max="10496" width="9.7109375" style="2" bestFit="1" customWidth="1"/>
    <col min="10497" max="10497" width="11.140625" style="2" customWidth="1"/>
    <col min="10498" max="10498" width="13.140625" style="2" customWidth="1"/>
    <col min="10499" max="10499" width="12.7109375" style="2" bestFit="1" customWidth="1"/>
    <col min="10500" max="10500" width="11.5703125" style="2" customWidth="1"/>
    <col min="10501" max="10501" width="14.7109375" style="2" customWidth="1"/>
    <col min="10502" max="10502" width="13.7109375" style="2" customWidth="1"/>
    <col min="10503" max="10503" width="12.7109375" style="2" bestFit="1" customWidth="1"/>
    <col min="10504" max="10504" width="9.7109375" style="2" bestFit="1" customWidth="1"/>
    <col min="10505" max="10505" width="11.42578125" style="2" customWidth="1"/>
    <col min="10506" max="10506" width="11.5703125" style="2" bestFit="1" customWidth="1"/>
    <col min="10507" max="10744" width="9.140625" style="2"/>
    <col min="10745" max="10745" width="6.7109375" style="2" bestFit="1" customWidth="1"/>
    <col min="10746" max="10746" width="74.5703125" style="2" customWidth="1"/>
    <col min="10747" max="10747" width="12.7109375" style="2" bestFit="1" customWidth="1"/>
    <col min="10748" max="10748" width="11.28515625" style="2" customWidth="1"/>
    <col min="10749" max="10749" width="15" style="2" customWidth="1"/>
    <col min="10750" max="10750" width="13.85546875" style="2" customWidth="1"/>
    <col min="10751" max="10751" width="12.7109375" style="2" bestFit="1" customWidth="1"/>
    <col min="10752" max="10752" width="9.7109375" style="2" bestFit="1" customWidth="1"/>
    <col min="10753" max="10753" width="11.140625" style="2" customWidth="1"/>
    <col min="10754" max="10754" width="13.140625" style="2" customWidth="1"/>
    <col min="10755" max="10755" width="12.7109375" style="2" bestFit="1" customWidth="1"/>
    <col min="10756" max="10756" width="11.5703125" style="2" customWidth="1"/>
    <col min="10757" max="10757" width="14.7109375" style="2" customWidth="1"/>
    <col min="10758" max="10758" width="13.7109375" style="2" customWidth="1"/>
    <col min="10759" max="10759" width="12.7109375" style="2" bestFit="1" customWidth="1"/>
    <col min="10760" max="10760" width="9.7109375" style="2" bestFit="1" customWidth="1"/>
    <col min="10761" max="10761" width="11.42578125" style="2" customWidth="1"/>
    <col min="10762" max="10762" width="11.5703125" style="2" bestFit="1" customWidth="1"/>
    <col min="10763" max="11000" width="9.140625" style="2"/>
    <col min="11001" max="11001" width="6.7109375" style="2" bestFit="1" customWidth="1"/>
    <col min="11002" max="11002" width="74.5703125" style="2" customWidth="1"/>
    <col min="11003" max="11003" width="12.7109375" style="2" bestFit="1" customWidth="1"/>
    <col min="11004" max="11004" width="11.28515625" style="2" customWidth="1"/>
    <col min="11005" max="11005" width="15" style="2" customWidth="1"/>
    <col min="11006" max="11006" width="13.85546875" style="2" customWidth="1"/>
    <col min="11007" max="11007" width="12.7109375" style="2" bestFit="1" customWidth="1"/>
    <col min="11008" max="11008" width="9.7109375" style="2" bestFit="1" customWidth="1"/>
    <col min="11009" max="11009" width="11.140625" style="2" customWidth="1"/>
    <col min="11010" max="11010" width="13.140625" style="2" customWidth="1"/>
    <col min="11011" max="11011" width="12.7109375" style="2" bestFit="1" customWidth="1"/>
    <col min="11012" max="11012" width="11.5703125" style="2" customWidth="1"/>
    <col min="11013" max="11013" width="14.7109375" style="2" customWidth="1"/>
    <col min="11014" max="11014" width="13.7109375" style="2" customWidth="1"/>
    <col min="11015" max="11015" width="12.7109375" style="2" bestFit="1" customWidth="1"/>
    <col min="11016" max="11016" width="9.7109375" style="2" bestFit="1" customWidth="1"/>
    <col min="11017" max="11017" width="11.42578125" style="2" customWidth="1"/>
    <col min="11018" max="11018" width="11.5703125" style="2" bestFit="1" customWidth="1"/>
    <col min="11019" max="11256" width="9.140625" style="2"/>
    <col min="11257" max="11257" width="6.7109375" style="2" bestFit="1" customWidth="1"/>
    <col min="11258" max="11258" width="74.5703125" style="2" customWidth="1"/>
    <col min="11259" max="11259" width="12.7109375" style="2" bestFit="1" customWidth="1"/>
    <col min="11260" max="11260" width="11.28515625" style="2" customWidth="1"/>
    <col min="11261" max="11261" width="15" style="2" customWidth="1"/>
    <col min="11262" max="11262" width="13.85546875" style="2" customWidth="1"/>
    <col min="11263" max="11263" width="12.7109375" style="2" bestFit="1" customWidth="1"/>
    <col min="11264" max="11264" width="9.7109375" style="2" bestFit="1" customWidth="1"/>
    <col min="11265" max="11265" width="11.140625" style="2" customWidth="1"/>
    <col min="11266" max="11266" width="13.140625" style="2" customWidth="1"/>
    <col min="11267" max="11267" width="12.7109375" style="2" bestFit="1" customWidth="1"/>
    <col min="11268" max="11268" width="11.5703125" style="2" customWidth="1"/>
    <col min="11269" max="11269" width="14.7109375" style="2" customWidth="1"/>
    <col min="11270" max="11270" width="13.7109375" style="2" customWidth="1"/>
    <col min="11271" max="11271" width="12.7109375" style="2" bestFit="1" customWidth="1"/>
    <col min="11272" max="11272" width="9.7109375" style="2" bestFit="1" customWidth="1"/>
    <col min="11273" max="11273" width="11.42578125" style="2" customWidth="1"/>
    <col min="11274" max="11274" width="11.5703125" style="2" bestFit="1" customWidth="1"/>
    <col min="11275" max="11512" width="9.140625" style="2"/>
    <col min="11513" max="11513" width="6.7109375" style="2" bestFit="1" customWidth="1"/>
    <col min="11514" max="11514" width="74.5703125" style="2" customWidth="1"/>
    <col min="11515" max="11515" width="12.7109375" style="2" bestFit="1" customWidth="1"/>
    <col min="11516" max="11516" width="11.28515625" style="2" customWidth="1"/>
    <col min="11517" max="11517" width="15" style="2" customWidth="1"/>
    <col min="11518" max="11518" width="13.85546875" style="2" customWidth="1"/>
    <col min="11519" max="11519" width="12.7109375" style="2" bestFit="1" customWidth="1"/>
    <col min="11520" max="11520" width="9.7109375" style="2" bestFit="1" customWidth="1"/>
    <col min="11521" max="11521" width="11.140625" style="2" customWidth="1"/>
    <col min="11522" max="11522" width="13.140625" style="2" customWidth="1"/>
    <col min="11523" max="11523" width="12.7109375" style="2" bestFit="1" customWidth="1"/>
    <col min="11524" max="11524" width="11.5703125" style="2" customWidth="1"/>
    <col min="11525" max="11525" width="14.7109375" style="2" customWidth="1"/>
    <col min="11526" max="11526" width="13.7109375" style="2" customWidth="1"/>
    <col min="11527" max="11527" width="12.7109375" style="2" bestFit="1" customWidth="1"/>
    <col min="11528" max="11528" width="9.7109375" style="2" bestFit="1" customWidth="1"/>
    <col min="11529" max="11529" width="11.42578125" style="2" customWidth="1"/>
    <col min="11530" max="11530" width="11.5703125" style="2" bestFit="1" customWidth="1"/>
    <col min="11531" max="11768" width="9.140625" style="2"/>
    <col min="11769" max="11769" width="6.7109375" style="2" bestFit="1" customWidth="1"/>
    <col min="11770" max="11770" width="74.5703125" style="2" customWidth="1"/>
    <col min="11771" max="11771" width="12.7109375" style="2" bestFit="1" customWidth="1"/>
    <col min="11772" max="11772" width="11.28515625" style="2" customWidth="1"/>
    <col min="11773" max="11773" width="15" style="2" customWidth="1"/>
    <col min="11774" max="11774" width="13.85546875" style="2" customWidth="1"/>
    <col min="11775" max="11775" width="12.7109375" style="2" bestFit="1" customWidth="1"/>
    <col min="11776" max="11776" width="9.7109375" style="2" bestFit="1" customWidth="1"/>
    <col min="11777" max="11777" width="11.140625" style="2" customWidth="1"/>
    <col min="11778" max="11778" width="13.140625" style="2" customWidth="1"/>
    <col min="11779" max="11779" width="12.7109375" style="2" bestFit="1" customWidth="1"/>
    <col min="11780" max="11780" width="11.5703125" style="2" customWidth="1"/>
    <col min="11781" max="11781" width="14.7109375" style="2" customWidth="1"/>
    <col min="11782" max="11782" width="13.7109375" style="2" customWidth="1"/>
    <col min="11783" max="11783" width="12.7109375" style="2" bestFit="1" customWidth="1"/>
    <col min="11784" max="11784" width="9.7109375" style="2" bestFit="1" customWidth="1"/>
    <col min="11785" max="11785" width="11.42578125" style="2" customWidth="1"/>
    <col min="11786" max="11786" width="11.5703125" style="2" bestFit="1" customWidth="1"/>
    <col min="11787" max="12024" width="9.140625" style="2"/>
    <col min="12025" max="12025" width="6.7109375" style="2" bestFit="1" customWidth="1"/>
    <col min="12026" max="12026" width="74.5703125" style="2" customWidth="1"/>
    <col min="12027" max="12027" width="12.7109375" style="2" bestFit="1" customWidth="1"/>
    <col min="12028" max="12028" width="11.28515625" style="2" customWidth="1"/>
    <col min="12029" max="12029" width="15" style="2" customWidth="1"/>
    <col min="12030" max="12030" width="13.85546875" style="2" customWidth="1"/>
    <col min="12031" max="12031" width="12.7109375" style="2" bestFit="1" customWidth="1"/>
    <col min="12032" max="12032" width="9.7109375" style="2" bestFit="1" customWidth="1"/>
    <col min="12033" max="12033" width="11.140625" style="2" customWidth="1"/>
    <col min="12034" max="12034" width="13.140625" style="2" customWidth="1"/>
    <col min="12035" max="12035" width="12.7109375" style="2" bestFit="1" customWidth="1"/>
    <col min="12036" max="12036" width="11.5703125" style="2" customWidth="1"/>
    <col min="12037" max="12037" width="14.7109375" style="2" customWidth="1"/>
    <col min="12038" max="12038" width="13.7109375" style="2" customWidth="1"/>
    <col min="12039" max="12039" width="12.7109375" style="2" bestFit="1" customWidth="1"/>
    <col min="12040" max="12040" width="9.7109375" style="2" bestFit="1" customWidth="1"/>
    <col min="12041" max="12041" width="11.42578125" style="2" customWidth="1"/>
    <col min="12042" max="12042" width="11.5703125" style="2" bestFit="1" customWidth="1"/>
    <col min="12043" max="12280" width="9.140625" style="2"/>
    <col min="12281" max="12281" width="6.7109375" style="2" bestFit="1" customWidth="1"/>
    <col min="12282" max="12282" width="74.5703125" style="2" customWidth="1"/>
    <col min="12283" max="12283" width="12.7109375" style="2" bestFit="1" customWidth="1"/>
    <col min="12284" max="12284" width="11.28515625" style="2" customWidth="1"/>
    <col min="12285" max="12285" width="15" style="2" customWidth="1"/>
    <col min="12286" max="12286" width="13.85546875" style="2" customWidth="1"/>
    <col min="12287" max="12287" width="12.7109375" style="2" bestFit="1" customWidth="1"/>
    <col min="12288" max="12288" width="9.7109375" style="2" bestFit="1" customWidth="1"/>
    <col min="12289" max="12289" width="11.140625" style="2" customWidth="1"/>
    <col min="12290" max="12290" width="13.140625" style="2" customWidth="1"/>
    <col min="12291" max="12291" width="12.7109375" style="2" bestFit="1" customWidth="1"/>
    <col min="12292" max="12292" width="11.5703125" style="2" customWidth="1"/>
    <col min="12293" max="12293" width="14.7109375" style="2" customWidth="1"/>
    <col min="12294" max="12294" width="13.7109375" style="2" customWidth="1"/>
    <col min="12295" max="12295" width="12.7109375" style="2" bestFit="1" customWidth="1"/>
    <col min="12296" max="12296" width="9.7109375" style="2" bestFit="1" customWidth="1"/>
    <col min="12297" max="12297" width="11.42578125" style="2" customWidth="1"/>
    <col min="12298" max="12298" width="11.5703125" style="2" bestFit="1" customWidth="1"/>
    <col min="12299" max="12536" width="9.140625" style="2"/>
    <col min="12537" max="12537" width="6.7109375" style="2" bestFit="1" customWidth="1"/>
    <col min="12538" max="12538" width="74.5703125" style="2" customWidth="1"/>
    <col min="12539" max="12539" width="12.7109375" style="2" bestFit="1" customWidth="1"/>
    <col min="12540" max="12540" width="11.28515625" style="2" customWidth="1"/>
    <col min="12541" max="12541" width="15" style="2" customWidth="1"/>
    <col min="12542" max="12542" width="13.85546875" style="2" customWidth="1"/>
    <col min="12543" max="12543" width="12.7109375" style="2" bestFit="1" customWidth="1"/>
    <col min="12544" max="12544" width="9.7109375" style="2" bestFit="1" customWidth="1"/>
    <col min="12545" max="12545" width="11.140625" style="2" customWidth="1"/>
    <col min="12546" max="12546" width="13.140625" style="2" customWidth="1"/>
    <col min="12547" max="12547" width="12.7109375" style="2" bestFit="1" customWidth="1"/>
    <col min="12548" max="12548" width="11.5703125" style="2" customWidth="1"/>
    <col min="12549" max="12549" width="14.7109375" style="2" customWidth="1"/>
    <col min="12550" max="12550" width="13.7109375" style="2" customWidth="1"/>
    <col min="12551" max="12551" width="12.7109375" style="2" bestFit="1" customWidth="1"/>
    <col min="12552" max="12552" width="9.7109375" style="2" bestFit="1" customWidth="1"/>
    <col min="12553" max="12553" width="11.42578125" style="2" customWidth="1"/>
    <col min="12554" max="12554" width="11.5703125" style="2" bestFit="1" customWidth="1"/>
    <col min="12555" max="12792" width="9.140625" style="2"/>
    <col min="12793" max="12793" width="6.7109375" style="2" bestFit="1" customWidth="1"/>
    <col min="12794" max="12794" width="74.5703125" style="2" customWidth="1"/>
    <col min="12795" max="12795" width="12.7109375" style="2" bestFit="1" customWidth="1"/>
    <col min="12796" max="12796" width="11.28515625" style="2" customWidth="1"/>
    <col min="12797" max="12797" width="15" style="2" customWidth="1"/>
    <col min="12798" max="12798" width="13.85546875" style="2" customWidth="1"/>
    <col min="12799" max="12799" width="12.7109375" style="2" bestFit="1" customWidth="1"/>
    <col min="12800" max="12800" width="9.7109375" style="2" bestFit="1" customWidth="1"/>
    <col min="12801" max="12801" width="11.140625" style="2" customWidth="1"/>
    <col min="12802" max="12802" width="13.140625" style="2" customWidth="1"/>
    <col min="12803" max="12803" width="12.7109375" style="2" bestFit="1" customWidth="1"/>
    <col min="12804" max="12804" width="11.5703125" style="2" customWidth="1"/>
    <col min="12805" max="12805" width="14.7109375" style="2" customWidth="1"/>
    <col min="12806" max="12806" width="13.7109375" style="2" customWidth="1"/>
    <col min="12807" max="12807" width="12.7109375" style="2" bestFit="1" customWidth="1"/>
    <col min="12808" max="12808" width="9.7109375" style="2" bestFit="1" customWidth="1"/>
    <col min="12809" max="12809" width="11.42578125" style="2" customWidth="1"/>
    <col min="12810" max="12810" width="11.5703125" style="2" bestFit="1" customWidth="1"/>
    <col min="12811" max="13048" width="9.140625" style="2"/>
    <col min="13049" max="13049" width="6.7109375" style="2" bestFit="1" customWidth="1"/>
    <col min="13050" max="13050" width="74.5703125" style="2" customWidth="1"/>
    <col min="13051" max="13051" width="12.7109375" style="2" bestFit="1" customWidth="1"/>
    <col min="13052" max="13052" width="11.28515625" style="2" customWidth="1"/>
    <col min="13053" max="13053" width="15" style="2" customWidth="1"/>
    <col min="13054" max="13054" width="13.85546875" style="2" customWidth="1"/>
    <col min="13055" max="13055" width="12.7109375" style="2" bestFit="1" customWidth="1"/>
    <col min="13056" max="13056" width="9.7109375" style="2" bestFit="1" customWidth="1"/>
    <col min="13057" max="13057" width="11.140625" style="2" customWidth="1"/>
    <col min="13058" max="13058" width="13.140625" style="2" customWidth="1"/>
    <col min="13059" max="13059" width="12.7109375" style="2" bestFit="1" customWidth="1"/>
    <col min="13060" max="13060" width="11.5703125" style="2" customWidth="1"/>
    <col min="13061" max="13061" width="14.7109375" style="2" customWidth="1"/>
    <col min="13062" max="13062" width="13.7109375" style="2" customWidth="1"/>
    <col min="13063" max="13063" width="12.7109375" style="2" bestFit="1" customWidth="1"/>
    <col min="13064" max="13064" width="9.7109375" style="2" bestFit="1" customWidth="1"/>
    <col min="13065" max="13065" width="11.42578125" style="2" customWidth="1"/>
    <col min="13066" max="13066" width="11.5703125" style="2" bestFit="1" customWidth="1"/>
    <col min="13067" max="13304" width="9.140625" style="2"/>
    <col min="13305" max="13305" width="6.7109375" style="2" bestFit="1" customWidth="1"/>
    <col min="13306" max="13306" width="74.5703125" style="2" customWidth="1"/>
    <col min="13307" max="13307" width="12.7109375" style="2" bestFit="1" customWidth="1"/>
    <col min="13308" max="13308" width="11.28515625" style="2" customWidth="1"/>
    <col min="13309" max="13309" width="15" style="2" customWidth="1"/>
    <col min="13310" max="13310" width="13.85546875" style="2" customWidth="1"/>
    <col min="13311" max="13311" width="12.7109375" style="2" bestFit="1" customWidth="1"/>
    <col min="13312" max="13312" width="9.7109375" style="2" bestFit="1" customWidth="1"/>
    <col min="13313" max="13313" width="11.140625" style="2" customWidth="1"/>
    <col min="13314" max="13314" width="13.140625" style="2" customWidth="1"/>
    <col min="13315" max="13315" width="12.7109375" style="2" bestFit="1" customWidth="1"/>
    <col min="13316" max="13316" width="11.5703125" style="2" customWidth="1"/>
    <col min="13317" max="13317" width="14.7109375" style="2" customWidth="1"/>
    <col min="13318" max="13318" width="13.7109375" style="2" customWidth="1"/>
    <col min="13319" max="13319" width="12.7109375" style="2" bestFit="1" customWidth="1"/>
    <col min="13320" max="13320" width="9.7109375" style="2" bestFit="1" customWidth="1"/>
    <col min="13321" max="13321" width="11.42578125" style="2" customWidth="1"/>
    <col min="13322" max="13322" width="11.5703125" style="2" bestFit="1" customWidth="1"/>
    <col min="13323" max="13560" width="9.140625" style="2"/>
    <col min="13561" max="13561" width="6.7109375" style="2" bestFit="1" customWidth="1"/>
    <col min="13562" max="13562" width="74.5703125" style="2" customWidth="1"/>
    <col min="13563" max="13563" width="12.7109375" style="2" bestFit="1" customWidth="1"/>
    <col min="13564" max="13564" width="11.28515625" style="2" customWidth="1"/>
    <col min="13565" max="13565" width="15" style="2" customWidth="1"/>
    <col min="13566" max="13566" width="13.85546875" style="2" customWidth="1"/>
    <col min="13567" max="13567" width="12.7109375" style="2" bestFit="1" customWidth="1"/>
    <col min="13568" max="13568" width="9.7109375" style="2" bestFit="1" customWidth="1"/>
    <col min="13569" max="13569" width="11.140625" style="2" customWidth="1"/>
    <col min="13570" max="13570" width="13.140625" style="2" customWidth="1"/>
    <col min="13571" max="13571" width="12.7109375" style="2" bestFit="1" customWidth="1"/>
    <col min="13572" max="13572" width="11.5703125" style="2" customWidth="1"/>
    <col min="13573" max="13573" width="14.7109375" style="2" customWidth="1"/>
    <col min="13574" max="13574" width="13.7109375" style="2" customWidth="1"/>
    <col min="13575" max="13575" width="12.7109375" style="2" bestFit="1" customWidth="1"/>
    <col min="13576" max="13576" width="9.7109375" style="2" bestFit="1" customWidth="1"/>
    <col min="13577" max="13577" width="11.42578125" style="2" customWidth="1"/>
    <col min="13578" max="13578" width="11.5703125" style="2" bestFit="1" customWidth="1"/>
    <col min="13579" max="13816" width="9.140625" style="2"/>
    <col min="13817" max="13817" width="6.7109375" style="2" bestFit="1" customWidth="1"/>
    <col min="13818" max="13818" width="74.5703125" style="2" customWidth="1"/>
    <col min="13819" max="13819" width="12.7109375" style="2" bestFit="1" customWidth="1"/>
    <col min="13820" max="13820" width="11.28515625" style="2" customWidth="1"/>
    <col min="13821" max="13821" width="15" style="2" customWidth="1"/>
    <col min="13822" max="13822" width="13.85546875" style="2" customWidth="1"/>
    <col min="13823" max="13823" width="12.7109375" style="2" bestFit="1" customWidth="1"/>
    <col min="13824" max="13824" width="9.7109375" style="2" bestFit="1" customWidth="1"/>
    <col min="13825" max="13825" width="11.140625" style="2" customWidth="1"/>
    <col min="13826" max="13826" width="13.140625" style="2" customWidth="1"/>
    <col min="13827" max="13827" width="12.7109375" style="2" bestFit="1" customWidth="1"/>
    <col min="13828" max="13828" width="11.5703125" style="2" customWidth="1"/>
    <col min="13829" max="13829" width="14.7109375" style="2" customWidth="1"/>
    <col min="13830" max="13830" width="13.7109375" style="2" customWidth="1"/>
    <col min="13831" max="13831" width="12.7109375" style="2" bestFit="1" customWidth="1"/>
    <col min="13832" max="13832" width="9.7109375" style="2" bestFit="1" customWidth="1"/>
    <col min="13833" max="13833" width="11.42578125" style="2" customWidth="1"/>
    <col min="13834" max="13834" width="11.5703125" style="2" bestFit="1" customWidth="1"/>
    <col min="13835" max="14072" width="9.140625" style="2"/>
    <col min="14073" max="14073" width="6.7109375" style="2" bestFit="1" customWidth="1"/>
    <col min="14074" max="14074" width="74.5703125" style="2" customWidth="1"/>
    <col min="14075" max="14075" width="12.7109375" style="2" bestFit="1" customWidth="1"/>
    <col min="14076" max="14076" width="11.28515625" style="2" customWidth="1"/>
    <col min="14077" max="14077" width="15" style="2" customWidth="1"/>
    <col min="14078" max="14078" width="13.85546875" style="2" customWidth="1"/>
    <col min="14079" max="14079" width="12.7109375" style="2" bestFit="1" customWidth="1"/>
    <col min="14080" max="14080" width="9.7109375" style="2" bestFit="1" customWidth="1"/>
    <col min="14081" max="14081" width="11.140625" style="2" customWidth="1"/>
    <col min="14082" max="14082" width="13.140625" style="2" customWidth="1"/>
    <col min="14083" max="14083" width="12.7109375" style="2" bestFit="1" customWidth="1"/>
    <col min="14084" max="14084" width="11.5703125" style="2" customWidth="1"/>
    <col min="14085" max="14085" width="14.7109375" style="2" customWidth="1"/>
    <col min="14086" max="14086" width="13.7109375" style="2" customWidth="1"/>
    <col min="14087" max="14087" width="12.7109375" style="2" bestFit="1" customWidth="1"/>
    <col min="14088" max="14088" width="9.7109375" style="2" bestFit="1" customWidth="1"/>
    <col min="14089" max="14089" width="11.42578125" style="2" customWidth="1"/>
    <col min="14090" max="14090" width="11.5703125" style="2" bestFit="1" customWidth="1"/>
    <col min="14091" max="14328" width="9.140625" style="2"/>
    <col min="14329" max="14329" width="6.7109375" style="2" bestFit="1" customWidth="1"/>
    <col min="14330" max="14330" width="74.5703125" style="2" customWidth="1"/>
    <col min="14331" max="14331" width="12.7109375" style="2" bestFit="1" customWidth="1"/>
    <col min="14332" max="14332" width="11.28515625" style="2" customWidth="1"/>
    <col min="14333" max="14333" width="15" style="2" customWidth="1"/>
    <col min="14334" max="14334" width="13.85546875" style="2" customWidth="1"/>
    <col min="14335" max="14335" width="12.7109375" style="2" bestFit="1" customWidth="1"/>
    <col min="14336" max="14336" width="9.7109375" style="2" bestFit="1" customWidth="1"/>
    <col min="14337" max="14337" width="11.140625" style="2" customWidth="1"/>
    <col min="14338" max="14338" width="13.140625" style="2" customWidth="1"/>
    <col min="14339" max="14339" width="12.7109375" style="2" bestFit="1" customWidth="1"/>
    <col min="14340" max="14340" width="11.5703125" style="2" customWidth="1"/>
    <col min="14341" max="14341" width="14.7109375" style="2" customWidth="1"/>
    <col min="14342" max="14342" width="13.7109375" style="2" customWidth="1"/>
    <col min="14343" max="14343" width="12.7109375" style="2" bestFit="1" customWidth="1"/>
    <col min="14344" max="14344" width="9.7109375" style="2" bestFit="1" customWidth="1"/>
    <col min="14345" max="14345" width="11.42578125" style="2" customWidth="1"/>
    <col min="14346" max="14346" width="11.5703125" style="2" bestFit="1" customWidth="1"/>
    <col min="14347" max="14584" width="9.140625" style="2"/>
    <col min="14585" max="14585" width="6.7109375" style="2" bestFit="1" customWidth="1"/>
    <col min="14586" max="14586" width="74.5703125" style="2" customWidth="1"/>
    <col min="14587" max="14587" width="12.7109375" style="2" bestFit="1" customWidth="1"/>
    <col min="14588" max="14588" width="11.28515625" style="2" customWidth="1"/>
    <col min="14589" max="14589" width="15" style="2" customWidth="1"/>
    <col min="14590" max="14590" width="13.85546875" style="2" customWidth="1"/>
    <col min="14591" max="14591" width="12.7109375" style="2" bestFit="1" customWidth="1"/>
    <col min="14592" max="14592" width="9.7109375" style="2" bestFit="1" customWidth="1"/>
    <col min="14593" max="14593" width="11.140625" style="2" customWidth="1"/>
    <col min="14594" max="14594" width="13.140625" style="2" customWidth="1"/>
    <col min="14595" max="14595" width="12.7109375" style="2" bestFit="1" customWidth="1"/>
    <col min="14596" max="14596" width="11.5703125" style="2" customWidth="1"/>
    <col min="14597" max="14597" width="14.7109375" style="2" customWidth="1"/>
    <col min="14598" max="14598" width="13.7109375" style="2" customWidth="1"/>
    <col min="14599" max="14599" width="12.7109375" style="2" bestFit="1" customWidth="1"/>
    <col min="14600" max="14600" width="9.7109375" style="2" bestFit="1" customWidth="1"/>
    <col min="14601" max="14601" width="11.42578125" style="2" customWidth="1"/>
    <col min="14602" max="14602" width="11.5703125" style="2" bestFit="1" customWidth="1"/>
    <col min="14603" max="14840" width="9.140625" style="2"/>
    <col min="14841" max="14841" width="6.7109375" style="2" bestFit="1" customWidth="1"/>
    <col min="14842" max="14842" width="74.5703125" style="2" customWidth="1"/>
    <col min="14843" max="14843" width="12.7109375" style="2" bestFit="1" customWidth="1"/>
    <col min="14844" max="14844" width="11.28515625" style="2" customWidth="1"/>
    <col min="14845" max="14845" width="15" style="2" customWidth="1"/>
    <col min="14846" max="14846" width="13.85546875" style="2" customWidth="1"/>
    <col min="14847" max="14847" width="12.7109375" style="2" bestFit="1" customWidth="1"/>
    <col min="14848" max="14848" width="9.7109375" style="2" bestFit="1" customWidth="1"/>
    <col min="14849" max="14849" width="11.140625" style="2" customWidth="1"/>
    <col min="14850" max="14850" width="13.140625" style="2" customWidth="1"/>
    <col min="14851" max="14851" width="12.7109375" style="2" bestFit="1" customWidth="1"/>
    <col min="14852" max="14852" width="11.5703125" style="2" customWidth="1"/>
    <col min="14853" max="14853" width="14.7109375" style="2" customWidth="1"/>
    <col min="14854" max="14854" width="13.7109375" style="2" customWidth="1"/>
    <col min="14855" max="14855" width="12.7109375" style="2" bestFit="1" customWidth="1"/>
    <col min="14856" max="14856" width="9.7109375" style="2" bestFit="1" customWidth="1"/>
    <col min="14857" max="14857" width="11.42578125" style="2" customWidth="1"/>
    <col min="14858" max="14858" width="11.5703125" style="2" bestFit="1" customWidth="1"/>
    <col min="14859" max="15096" width="9.140625" style="2"/>
    <col min="15097" max="15097" width="6.7109375" style="2" bestFit="1" customWidth="1"/>
    <col min="15098" max="15098" width="74.5703125" style="2" customWidth="1"/>
    <col min="15099" max="15099" width="12.7109375" style="2" bestFit="1" customWidth="1"/>
    <col min="15100" max="15100" width="11.28515625" style="2" customWidth="1"/>
    <col min="15101" max="15101" width="15" style="2" customWidth="1"/>
    <col min="15102" max="15102" width="13.85546875" style="2" customWidth="1"/>
    <col min="15103" max="15103" width="12.7109375" style="2" bestFit="1" customWidth="1"/>
    <col min="15104" max="15104" width="9.7109375" style="2" bestFit="1" customWidth="1"/>
    <col min="15105" max="15105" width="11.140625" style="2" customWidth="1"/>
    <col min="15106" max="15106" width="13.140625" style="2" customWidth="1"/>
    <col min="15107" max="15107" width="12.7109375" style="2" bestFit="1" customWidth="1"/>
    <col min="15108" max="15108" width="11.5703125" style="2" customWidth="1"/>
    <col min="15109" max="15109" width="14.7109375" style="2" customWidth="1"/>
    <col min="15110" max="15110" width="13.7109375" style="2" customWidth="1"/>
    <col min="15111" max="15111" width="12.7109375" style="2" bestFit="1" customWidth="1"/>
    <col min="15112" max="15112" width="9.7109375" style="2" bestFit="1" customWidth="1"/>
    <col min="15113" max="15113" width="11.42578125" style="2" customWidth="1"/>
    <col min="15114" max="15114" width="11.5703125" style="2" bestFit="1" customWidth="1"/>
    <col min="15115" max="15352" width="9.140625" style="2"/>
    <col min="15353" max="15353" width="6.7109375" style="2" bestFit="1" customWidth="1"/>
    <col min="15354" max="15354" width="74.5703125" style="2" customWidth="1"/>
    <col min="15355" max="15355" width="12.7109375" style="2" bestFit="1" customWidth="1"/>
    <col min="15356" max="15356" width="11.28515625" style="2" customWidth="1"/>
    <col min="15357" max="15357" width="15" style="2" customWidth="1"/>
    <col min="15358" max="15358" width="13.85546875" style="2" customWidth="1"/>
    <col min="15359" max="15359" width="12.7109375" style="2" bestFit="1" customWidth="1"/>
    <col min="15360" max="15360" width="9.7109375" style="2" bestFit="1" customWidth="1"/>
    <col min="15361" max="15361" width="11.140625" style="2" customWidth="1"/>
    <col min="15362" max="15362" width="13.140625" style="2" customWidth="1"/>
    <col min="15363" max="15363" width="12.7109375" style="2" bestFit="1" customWidth="1"/>
    <col min="15364" max="15364" width="11.5703125" style="2" customWidth="1"/>
    <col min="15365" max="15365" width="14.7109375" style="2" customWidth="1"/>
    <col min="15366" max="15366" width="13.7109375" style="2" customWidth="1"/>
    <col min="15367" max="15367" width="12.7109375" style="2" bestFit="1" customWidth="1"/>
    <col min="15368" max="15368" width="9.7109375" style="2" bestFit="1" customWidth="1"/>
    <col min="15369" max="15369" width="11.42578125" style="2" customWidth="1"/>
    <col min="15370" max="15370" width="11.5703125" style="2" bestFit="1" customWidth="1"/>
    <col min="15371" max="15608" width="9.140625" style="2"/>
    <col min="15609" max="15609" width="6.7109375" style="2" bestFit="1" customWidth="1"/>
    <col min="15610" max="15610" width="74.5703125" style="2" customWidth="1"/>
    <col min="15611" max="15611" width="12.7109375" style="2" bestFit="1" customWidth="1"/>
    <col min="15612" max="15612" width="11.28515625" style="2" customWidth="1"/>
    <col min="15613" max="15613" width="15" style="2" customWidth="1"/>
    <col min="15614" max="15614" width="13.85546875" style="2" customWidth="1"/>
    <col min="15615" max="15615" width="12.7109375" style="2" bestFit="1" customWidth="1"/>
    <col min="15616" max="15616" width="9.7109375" style="2" bestFit="1" customWidth="1"/>
    <col min="15617" max="15617" width="11.140625" style="2" customWidth="1"/>
    <col min="15618" max="15618" width="13.140625" style="2" customWidth="1"/>
    <col min="15619" max="15619" width="12.7109375" style="2" bestFit="1" customWidth="1"/>
    <col min="15620" max="15620" width="11.5703125" style="2" customWidth="1"/>
    <col min="15621" max="15621" width="14.7109375" style="2" customWidth="1"/>
    <col min="15622" max="15622" width="13.7109375" style="2" customWidth="1"/>
    <col min="15623" max="15623" width="12.7109375" style="2" bestFit="1" customWidth="1"/>
    <col min="15624" max="15624" width="9.7109375" style="2" bestFit="1" customWidth="1"/>
    <col min="15625" max="15625" width="11.42578125" style="2" customWidth="1"/>
    <col min="15626" max="15626" width="11.5703125" style="2" bestFit="1" customWidth="1"/>
    <col min="15627" max="15864" width="9.140625" style="2"/>
    <col min="15865" max="15865" width="6.7109375" style="2" bestFit="1" customWidth="1"/>
    <col min="15866" max="15866" width="74.5703125" style="2" customWidth="1"/>
    <col min="15867" max="15867" width="12.7109375" style="2" bestFit="1" customWidth="1"/>
    <col min="15868" max="15868" width="11.28515625" style="2" customWidth="1"/>
    <col min="15869" max="15869" width="15" style="2" customWidth="1"/>
    <col min="15870" max="15870" width="13.85546875" style="2" customWidth="1"/>
    <col min="15871" max="15871" width="12.7109375" style="2" bestFit="1" customWidth="1"/>
    <col min="15872" max="15872" width="9.7109375" style="2" bestFit="1" customWidth="1"/>
    <col min="15873" max="15873" width="11.140625" style="2" customWidth="1"/>
    <col min="15874" max="15874" width="13.140625" style="2" customWidth="1"/>
    <col min="15875" max="15875" width="12.7109375" style="2" bestFit="1" customWidth="1"/>
    <col min="15876" max="15876" width="11.5703125" style="2" customWidth="1"/>
    <col min="15877" max="15877" width="14.7109375" style="2" customWidth="1"/>
    <col min="15878" max="15878" width="13.7109375" style="2" customWidth="1"/>
    <col min="15879" max="15879" width="12.7109375" style="2" bestFit="1" customWidth="1"/>
    <col min="15880" max="15880" width="9.7109375" style="2" bestFit="1" customWidth="1"/>
    <col min="15881" max="15881" width="11.42578125" style="2" customWidth="1"/>
    <col min="15882" max="15882" width="11.5703125" style="2" bestFit="1" customWidth="1"/>
    <col min="15883" max="16120" width="9.140625" style="2"/>
    <col min="16121" max="16121" width="6.7109375" style="2" bestFit="1" customWidth="1"/>
    <col min="16122" max="16122" width="74.5703125" style="2" customWidth="1"/>
    <col min="16123" max="16123" width="12.7109375" style="2" bestFit="1" customWidth="1"/>
    <col min="16124" max="16124" width="11.28515625" style="2" customWidth="1"/>
    <col min="16125" max="16125" width="15" style="2" customWidth="1"/>
    <col min="16126" max="16126" width="13.85546875" style="2" customWidth="1"/>
    <col min="16127" max="16127" width="12.7109375" style="2" bestFit="1" customWidth="1"/>
    <col min="16128" max="16128" width="9.7109375" style="2" bestFit="1" customWidth="1"/>
    <col min="16129" max="16129" width="11.140625" style="2" customWidth="1"/>
    <col min="16130" max="16130" width="13.140625" style="2" customWidth="1"/>
    <col min="16131" max="16131" width="12.7109375" style="2" bestFit="1" customWidth="1"/>
    <col min="16132" max="16132" width="11.5703125" style="2" customWidth="1"/>
    <col min="16133" max="16133" width="14.7109375" style="2" customWidth="1"/>
    <col min="16134" max="16134" width="13.7109375" style="2" customWidth="1"/>
    <col min="16135" max="16135" width="12.7109375" style="2" bestFit="1" customWidth="1"/>
    <col min="16136" max="16136" width="9.7109375" style="2" bestFit="1" customWidth="1"/>
    <col min="16137" max="16137" width="11.42578125" style="2" customWidth="1"/>
    <col min="16138" max="16138" width="11.5703125" style="2" bestFit="1" customWidth="1"/>
    <col min="16139" max="16384" width="9.140625" style="2"/>
  </cols>
  <sheetData>
    <row r="1" spans="1:10" ht="15.75" customHeight="1" x14ac:dyDescent="0.25">
      <c r="A1" s="199" t="s">
        <v>72</v>
      </c>
      <c r="B1" s="199"/>
      <c r="C1" s="199"/>
      <c r="D1" s="199"/>
      <c r="E1" s="199"/>
      <c r="F1" s="199"/>
      <c r="G1" s="199"/>
      <c r="H1" s="199"/>
      <c r="I1" s="199"/>
      <c r="J1" s="199"/>
    </row>
    <row r="2" spans="1:10" ht="15.75" customHeight="1" x14ac:dyDescent="0.25">
      <c r="A2" s="200" t="s">
        <v>71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0" ht="15.75" x14ac:dyDescent="0.25">
      <c r="A3" s="213" t="s">
        <v>0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ht="15.75" x14ac:dyDescent="0.25">
      <c r="A4" s="214" t="s">
        <v>85</v>
      </c>
      <c r="B4" s="214"/>
      <c r="C4" s="214"/>
      <c r="D4" s="214"/>
      <c r="E4" s="214"/>
      <c r="F4" s="214"/>
      <c r="G4" s="214"/>
      <c r="H4" s="214"/>
      <c r="I4" s="214"/>
      <c r="J4" s="214"/>
    </row>
    <row r="5" spans="1:10" ht="40.5" customHeight="1" x14ac:dyDescent="0.25">
      <c r="A5" s="205" t="s">
        <v>73</v>
      </c>
      <c r="B5" s="207" t="s">
        <v>2</v>
      </c>
      <c r="C5" s="210" t="s">
        <v>3</v>
      </c>
      <c r="D5" s="210"/>
      <c r="E5" s="210" t="s">
        <v>4</v>
      </c>
      <c r="F5" s="210"/>
      <c r="G5" s="211" t="s">
        <v>5</v>
      </c>
      <c r="H5" s="212"/>
      <c r="I5" s="210" t="s">
        <v>6</v>
      </c>
      <c r="J5" s="210"/>
    </row>
    <row r="6" spans="1:10" ht="15" customHeight="1" thickBot="1" x14ac:dyDescent="0.3">
      <c r="A6" s="206"/>
      <c r="B6" s="207"/>
      <c r="C6" s="3" t="s">
        <v>7</v>
      </c>
      <c r="D6" s="3" t="s">
        <v>8</v>
      </c>
      <c r="E6" s="3" t="s">
        <v>7</v>
      </c>
      <c r="F6" s="3" t="s">
        <v>8</v>
      </c>
      <c r="G6" s="3" t="s">
        <v>7</v>
      </c>
      <c r="H6" s="3" t="s">
        <v>8</v>
      </c>
      <c r="I6" s="3" t="s">
        <v>7</v>
      </c>
      <c r="J6" s="4" t="s">
        <v>8</v>
      </c>
    </row>
    <row r="7" spans="1:10" s="5" customFormat="1" ht="15" customHeight="1" x14ac:dyDescent="0.25">
      <c r="A7" s="154">
        <v>1</v>
      </c>
      <c r="B7" s="155" t="s">
        <v>9</v>
      </c>
      <c r="C7" s="202"/>
      <c r="D7" s="203"/>
      <c r="E7" s="203"/>
      <c r="F7" s="203"/>
      <c r="G7" s="203"/>
      <c r="H7" s="203"/>
      <c r="I7" s="203"/>
      <c r="J7" s="203"/>
    </row>
    <row r="8" spans="1:10" ht="15" customHeight="1" x14ac:dyDescent="0.25">
      <c r="A8" s="102" t="s">
        <v>10</v>
      </c>
      <c r="B8" s="103" t="s">
        <v>11</v>
      </c>
      <c r="C8" s="104">
        <f>C9+C10+C11</f>
        <v>92817</v>
      </c>
      <c r="D8" s="104">
        <f t="shared" ref="D8:F8" si="0">D9+D10+D11</f>
        <v>12559752</v>
      </c>
      <c r="E8" s="104">
        <f t="shared" si="0"/>
        <v>6196</v>
      </c>
      <c r="F8" s="104">
        <f t="shared" si="0"/>
        <v>1578227</v>
      </c>
      <c r="G8" s="139">
        <f>E8/C8*100</f>
        <v>6.6755012551579993</v>
      </c>
      <c r="H8" s="139">
        <f>F8/D8*100</f>
        <v>12.565749705885912</v>
      </c>
      <c r="I8" s="104">
        <f t="shared" ref="I8:J8" si="1">I9+I10+I11</f>
        <v>56132</v>
      </c>
      <c r="J8" s="104">
        <f t="shared" si="1"/>
        <v>26325475</v>
      </c>
    </row>
    <row r="9" spans="1:10" ht="15" customHeight="1" x14ac:dyDescent="0.25">
      <c r="A9" s="9" t="s">
        <v>12</v>
      </c>
      <c r="B9" s="10" t="s">
        <v>13</v>
      </c>
      <c r="C9" s="45">
        <v>83423</v>
      </c>
      <c r="D9" s="45">
        <v>8823570</v>
      </c>
      <c r="E9" s="45">
        <v>6110</v>
      </c>
      <c r="F9" s="45">
        <v>971350</v>
      </c>
      <c r="G9" s="138">
        <f>E9/C9*100</f>
        <v>7.3241192476894863</v>
      </c>
      <c r="H9" s="138">
        <f>F9/D9*100</f>
        <v>11.008582693852942</v>
      </c>
      <c r="I9" s="11">
        <v>54388</v>
      </c>
      <c r="J9" s="162">
        <v>10255049</v>
      </c>
    </row>
    <row r="10" spans="1:10" ht="15" customHeight="1" x14ac:dyDescent="0.25">
      <c r="A10" s="9" t="s">
        <v>14</v>
      </c>
      <c r="B10" s="10" t="s">
        <v>15</v>
      </c>
      <c r="C10" s="45">
        <v>3769</v>
      </c>
      <c r="D10" s="45">
        <v>785905</v>
      </c>
      <c r="E10" s="45">
        <v>21</v>
      </c>
      <c r="F10" s="45">
        <v>15156</v>
      </c>
      <c r="G10" s="138">
        <f t="shared" ref="G10:G29" si="2">E10/C10*100</f>
        <v>0.55717697001857247</v>
      </c>
      <c r="H10" s="138">
        <f t="shared" ref="H10:H29" si="3">F10/D10*100</f>
        <v>1.9284773604952252</v>
      </c>
      <c r="I10" s="183">
        <v>472</v>
      </c>
      <c r="J10" s="183">
        <v>953768</v>
      </c>
    </row>
    <row r="11" spans="1:10" ht="15" customHeight="1" x14ac:dyDescent="0.25">
      <c r="A11" s="9" t="s">
        <v>16</v>
      </c>
      <c r="B11" s="10" t="s">
        <v>17</v>
      </c>
      <c r="C11" s="45">
        <v>5625</v>
      </c>
      <c r="D11" s="45">
        <v>2950277</v>
      </c>
      <c r="E11" s="45">
        <v>65</v>
      </c>
      <c r="F11" s="45">
        <v>591721</v>
      </c>
      <c r="G11" s="138">
        <f t="shared" si="2"/>
        <v>1.1555555555555554</v>
      </c>
      <c r="H11" s="138">
        <f t="shared" si="3"/>
        <v>20.056455715853122</v>
      </c>
      <c r="I11" s="183">
        <v>1272</v>
      </c>
      <c r="J11" s="183">
        <v>15116658</v>
      </c>
    </row>
    <row r="12" spans="1:10" ht="15" customHeight="1" x14ac:dyDescent="0.25">
      <c r="A12" s="9"/>
      <c r="B12" s="12" t="s">
        <v>18</v>
      </c>
      <c r="C12" s="45">
        <v>59</v>
      </c>
      <c r="D12" s="45">
        <v>6152</v>
      </c>
      <c r="E12" s="45"/>
      <c r="F12" s="45"/>
      <c r="G12" s="138">
        <f t="shared" si="2"/>
        <v>0</v>
      </c>
      <c r="H12" s="138">
        <f t="shared" si="3"/>
        <v>0</v>
      </c>
      <c r="I12" s="11"/>
      <c r="J12" s="162"/>
    </row>
    <row r="13" spans="1:10" ht="15" customHeight="1" x14ac:dyDescent="0.25">
      <c r="A13" s="9"/>
      <c r="B13" s="12" t="s">
        <v>19</v>
      </c>
      <c r="C13" s="45">
        <v>6712</v>
      </c>
      <c r="D13" s="45">
        <v>778323</v>
      </c>
      <c r="E13" s="45">
        <v>0</v>
      </c>
      <c r="F13" s="45">
        <v>0</v>
      </c>
      <c r="G13" s="138">
        <f t="shared" si="2"/>
        <v>0</v>
      </c>
      <c r="H13" s="138">
        <f t="shared" si="3"/>
        <v>0</v>
      </c>
      <c r="I13" s="11">
        <v>75</v>
      </c>
      <c r="J13" s="162">
        <v>238175</v>
      </c>
    </row>
    <row r="14" spans="1:10" ht="15" customHeight="1" x14ac:dyDescent="0.25">
      <c r="A14" s="102" t="s">
        <v>20</v>
      </c>
      <c r="B14" s="112" t="s">
        <v>21</v>
      </c>
      <c r="C14" s="104">
        <f>C15+C16+C17+C18</f>
        <v>56404</v>
      </c>
      <c r="D14" s="104">
        <f t="shared" ref="D14:F14" si="4">D15+D16+D17+D18</f>
        <v>77551760</v>
      </c>
      <c r="E14" s="104">
        <f t="shared" si="4"/>
        <v>1474</v>
      </c>
      <c r="F14" s="104">
        <f t="shared" si="4"/>
        <v>17219939</v>
      </c>
      <c r="G14" s="139">
        <f t="shared" si="2"/>
        <v>2.6132898376001705</v>
      </c>
      <c r="H14" s="139">
        <f t="shared" si="3"/>
        <v>22.204446423910948</v>
      </c>
      <c r="I14" s="104">
        <f t="shared" ref="I14:J14" si="5">I15+I16+I17+I18</f>
        <v>54839</v>
      </c>
      <c r="J14" s="104">
        <f t="shared" si="5"/>
        <v>129484293</v>
      </c>
    </row>
    <row r="15" spans="1:10" ht="15" customHeight="1" x14ac:dyDescent="0.25">
      <c r="A15" s="9" t="s">
        <v>22</v>
      </c>
      <c r="B15" s="13" t="s">
        <v>23</v>
      </c>
      <c r="C15" s="45">
        <v>23614</v>
      </c>
      <c r="D15" s="45">
        <v>19232432</v>
      </c>
      <c r="E15" s="45">
        <v>1045</v>
      </c>
      <c r="F15" s="45">
        <v>1782940</v>
      </c>
      <c r="G15" s="138">
        <f t="shared" si="2"/>
        <v>4.425340899466419</v>
      </c>
      <c r="H15" s="138">
        <f t="shared" si="3"/>
        <v>9.2704864366607413</v>
      </c>
      <c r="I15" s="183">
        <v>45411</v>
      </c>
      <c r="J15" s="183">
        <v>40848492</v>
      </c>
    </row>
    <row r="16" spans="1:10" ht="15" customHeight="1" x14ac:dyDescent="0.25">
      <c r="A16" s="9" t="s">
        <v>24</v>
      </c>
      <c r="B16" s="14" t="s">
        <v>25</v>
      </c>
      <c r="C16" s="45">
        <v>25354</v>
      </c>
      <c r="D16" s="45">
        <v>29885427</v>
      </c>
      <c r="E16" s="45">
        <v>297</v>
      </c>
      <c r="F16" s="45">
        <v>2532330</v>
      </c>
      <c r="G16" s="138">
        <f t="shared" si="2"/>
        <v>1.1714127948252742</v>
      </c>
      <c r="H16" s="138">
        <f t="shared" si="3"/>
        <v>8.473460994885567</v>
      </c>
      <c r="I16" s="183">
        <v>8297</v>
      </c>
      <c r="J16" s="183">
        <v>42066487</v>
      </c>
    </row>
    <row r="17" spans="1:10" ht="15" customHeight="1" x14ac:dyDescent="0.25">
      <c r="A17" s="9" t="s">
        <v>26</v>
      </c>
      <c r="B17" s="14" t="s">
        <v>27</v>
      </c>
      <c r="C17" s="45">
        <v>3360</v>
      </c>
      <c r="D17" s="45">
        <v>14693275</v>
      </c>
      <c r="E17" s="45">
        <v>131</v>
      </c>
      <c r="F17" s="45">
        <v>12904516</v>
      </c>
      <c r="G17" s="138">
        <f t="shared" si="2"/>
        <v>3.8988095238095237</v>
      </c>
      <c r="H17" s="138">
        <f t="shared" si="3"/>
        <v>87.826002031541634</v>
      </c>
      <c r="I17" s="183">
        <v>1125</v>
      </c>
      <c r="J17" s="183">
        <v>46564805</v>
      </c>
    </row>
    <row r="18" spans="1:10" ht="15" customHeight="1" x14ac:dyDescent="0.25">
      <c r="A18" s="9" t="s">
        <v>28</v>
      </c>
      <c r="B18" s="11" t="s">
        <v>29</v>
      </c>
      <c r="C18" s="45">
        <v>4076</v>
      </c>
      <c r="D18" s="45">
        <v>13740626</v>
      </c>
      <c r="E18" s="45">
        <v>1</v>
      </c>
      <c r="F18" s="45">
        <v>153</v>
      </c>
      <c r="G18" s="138">
        <f t="shared" si="2"/>
        <v>2.4533856722276742E-2</v>
      </c>
      <c r="H18" s="138">
        <f t="shared" si="3"/>
        <v>1.1134863870103152E-3</v>
      </c>
      <c r="I18" s="45">
        <v>6</v>
      </c>
      <c r="J18" s="45">
        <v>4509</v>
      </c>
    </row>
    <row r="19" spans="1:10" ht="15" customHeight="1" x14ac:dyDescent="0.25">
      <c r="A19" s="9"/>
      <c r="B19" s="15" t="s">
        <v>30</v>
      </c>
      <c r="C19" s="45">
        <v>90</v>
      </c>
      <c r="D19" s="45">
        <v>24900</v>
      </c>
      <c r="E19" s="45"/>
      <c r="F19" s="45"/>
      <c r="G19" s="138">
        <f t="shared" si="2"/>
        <v>0</v>
      </c>
      <c r="H19" s="138">
        <f t="shared" si="3"/>
        <v>0</v>
      </c>
      <c r="I19" s="45"/>
      <c r="J19" s="45"/>
    </row>
    <row r="20" spans="1:10" ht="15" customHeight="1" x14ac:dyDescent="0.25">
      <c r="A20" s="6" t="s">
        <v>31</v>
      </c>
      <c r="B20" s="7" t="s">
        <v>32</v>
      </c>
      <c r="C20" s="44">
        <v>1707</v>
      </c>
      <c r="D20" s="44">
        <v>9508222</v>
      </c>
      <c r="E20" s="44">
        <v>2</v>
      </c>
      <c r="F20" s="44">
        <v>357882</v>
      </c>
      <c r="G20" s="138">
        <f t="shared" si="2"/>
        <v>0.11716461628588166</v>
      </c>
      <c r="H20" s="138">
        <f t="shared" si="3"/>
        <v>3.7639213724711094</v>
      </c>
      <c r="I20" s="183">
        <v>15</v>
      </c>
      <c r="J20" s="183">
        <v>108156</v>
      </c>
    </row>
    <row r="21" spans="1:10" ht="15" customHeight="1" x14ac:dyDescent="0.25">
      <c r="A21" s="6" t="s">
        <v>33</v>
      </c>
      <c r="B21" s="7" t="s">
        <v>34</v>
      </c>
      <c r="C21" s="44">
        <v>5814</v>
      </c>
      <c r="D21" s="44">
        <v>2311602</v>
      </c>
      <c r="E21" s="44">
        <v>271</v>
      </c>
      <c r="F21" s="44">
        <v>52499</v>
      </c>
      <c r="G21" s="138">
        <f t="shared" si="2"/>
        <v>4.6611627106983144</v>
      </c>
      <c r="H21" s="138">
        <f t="shared" si="3"/>
        <v>2.271108953877008</v>
      </c>
      <c r="I21" s="183">
        <v>6473</v>
      </c>
      <c r="J21" s="183">
        <v>4155281</v>
      </c>
    </row>
    <row r="22" spans="1:10" ht="15" customHeight="1" x14ac:dyDescent="0.25">
      <c r="A22" s="6" t="s">
        <v>35</v>
      </c>
      <c r="B22" s="7" t="s">
        <v>36</v>
      </c>
      <c r="C22" s="44">
        <v>8256</v>
      </c>
      <c r="D22" s="44">
        <v>12503092</v>
      </c>
      <c r="E22" s="44">
        <v>812</v>
      </c>
      <c r="F22" s="44">
        <v>442476</v>
      </c>
      <c r="G22" s="138">
        <f t="shared" si="2"/>
        <v>9.8352713178294575</v>
      </c>
      <c r="H22" s="138">
        <f t="shared" si="3"/>
        <v>3.5389326096296823</v>
      </c>
      <c r="I22" s="183">
        <v>18301</v>
      </c>
      <c r="J22" s="183">
        <v>27929736</v>
      </c>
    </row>
    <row r="23" spans="1:10" ht="15" customHeight="1" x14ac:dyDescent="0.25">
      <c r="A23" s="6" t="s">
        <v>37</v>
      </c>
      <c r="B23" s="7" t="s">
        <v>38</v>
      </c>
      <c r="C23" s="44">
        <v>2641</v>
      </c>
      <c r="D23" s="44">
        <v>772023</v>
      </c>
      <c r="E23" s="44"/>
      <c r="F23" s="44"/>
      <c r="G23" s="138">
        <f t="shared" si="2"/>
        <v>0</v>
      </c>
      <c r="H23" s="138">
        <f t="shared" si="3"/>
        <v>0</v>
      </c>
      <c r="I23" s="44">
        <v>0</v>
      </c>
      <c r="J23" s="44">
        <v>0</v>
      </c>
    </row>
    <row r="24" spans="1:10" ht="15" customHeight="1" x14ac:dyDescent="0.25">
      <c r="A24" s="6" t="s">
        <v>39</v>
      </c>
      <c r="B24" s="7" t="s">
        <v>40</v>
      </c>
      <c r="C24" s="44">
        <v>3362</v>
      </c>
      <c r="D24" s="44">
        <v>1381405</v>
      </c>
      <c r="E24" s="44">
        <v>0</v>
      </c>
      <c r="F24" s="44">
        <v>0</v>
      </c>
      <c r="G24" s="138">
        <f t="shared" si="2"/>
        <v>0</v>
      </c>
      <c r="H24" s="138">
        <f t="shared" si="3"/>
        <v>0</v>
      </c>
      <c r="I24" s="44">
        <v>2</v>
      </c>
      <c r="J24" s="44">
        <v>26866</v>
      </c>
    </row>
    <row r="25" spans="1:10" ht="15" customHeight="1" x14ac:dyDescent="0.25">
      <c r="A25" s="6" t="s">
        <v>41</v>
      </c>
      <c r="B25" s="7" t="s">
        <v>42</v>
      </c>
      <c r="C25" s="44">
        <v>12990</v>
      </c>
      <c r="D25" s="44">
        <v>5637700</v>
      </c>
      <c r="E25" s="44">
        <v>12</v>
      </c>
      <c r="F25" s="44">
        <v>807</v>
      </c>
      <c r="G25" s="138">
        <f t="shared" si="2"/>
        <v>9.237875288683603E-2</v>
      </c>
      <c r="H25" s="138">
        <f t="shared" si="3"/>
        <v>1.4314348049736594E-2</v>
      </c>
      <c r="I25" s="44">
        <v>531</v>
      </c>
      <c r="J25" s="44">
        <v>5750</v>
      </c>
    </row>
    <row r="26" spans="1:10" ht="15" customHeight="1" x14ac:dyDescent="0.25">
      <c r="A26" s="9"/>
      <c r="B26" s="12" t="s">
        <v>43</v>
      </c>
      <c r="C26" s="45">
        <v>722</v>
      </c>
      <c r="D26" s="45">
        <v>106001</v>
      </c>
      <c r="E26" s="45"/>
      <c r="F26" s="45"/>
      <c r="G26" s="138">
        <f t="shared" si="2"/>
        <v>0</v>
      </c>
      <c r="H26" s="138">
        <f t="shared" si="3"/>
        <v>0</v>
      </c>
      <c r="I26" s="45"/>
      <c r="J26" s="45"/>
    </row>
    <row r="27" spans="1:10" ht="15" customHeight="1" x14ac:dyDescent="0.25">
      <c r="A27" s="115">
        <v>2</v>
      </c>
      <c r="B27" s="116" t="s">
        <v>44</v>
      </c>
      <c r="C27" s="117">
        <f>C8+C14+C20+C21+C22+C23+C24+C25</f>
        <v>183991</v>
      </c>
      <c r="D27" s="117">
        <f t="shared" ref="D27:F27" si="6">D8+D14+D20+D21+D22+D23+D24+D25</f>
        <v>122225556</v>
      </c>
      <c r="E27" s="117">
        <f t="shared" si="6"/>
        <v>8767</v>
      </c>
      <c r="F27" s="117">
        <f t="shared" si="6"/>
        <v>19651830</v>
      </c>
      <c r="G27" s="139">
        <f t="shared" si="2"/>
        <v>4.764906979145719</v>
      </c>
      <c r="H27" s="139">
        <f t="shared" si="3"/>
        <v>16.078331441584933</v>
      </c>
      <c r="I27" s="117">
        <f t="shared" ref="I27:J27" si="7">I8+I14+I20+I21+I22+I23+I24+I25</f>
        <v>136293</v>
      </c>
      <c r="J27" s="117">
        <f t="shared" si="7"/>
        <v>188035557</v>
      </c>
    </row>
    <row r="28" spans="1:10" ht="15" customHeight="1" x14ac:dyDescent="0.25">
      <c r="A28" s="9">
        <v>3</v>
      </c>
      <c r="B28" s="16" t="s">
        <v>45</v>
      </c>
      <c r="C28" s="45">
        <v>21340</v>
      </c>
      <c r="D28" s="45">
        <v>7603157</v>
      </c>
      <c r="E28" s="45">
        <v>6423</v>
      </c>
      <c r="F28" s="45">
        <v>1064213</v>
      </c>
      <c r="G28" s="138">
        <f t="shared" si="2"/>
        <v>30.098406747891282</v>
      </c>
      <c r="H28" s="138">
        <f t="shared" si="3"/>
        <v>13.996988356284106</v>
      </c>
      <c r="I28" s="45"/>
      <c r="J28" s="45"/>
    </row>
    <row r="29" spans="1:10" ht="15" customHeight="1" thickBot="1" x14ac:dyDescent="0.3">
      <c r="A29" s="17"/>
      <c r="B29" s="18" t="s">
        <v>46</v>
      </c>
      <c r="C29" s="39">
        <v>1068</v>
      </c>
      <c r="D29" s="39">
        <v>188626</v>
      </c>
      <c r="E29" s="39">
        <v>0</v>
      </c>
      <c r="F29" s="39">
        <v>0</v>
      </c>
      <c r="G29" s="138">
        <f t="shared" si="2"/>
        <v>0</v>
      </c>
      <c r="H29" s="138">
        <f t="shared" si="3"/>
        <v>0</v>
      </c>
      <c r="I29" s="39"/>
      <c r="J29" s="39"/>
    </row>
    <row r="30" spans="1:10" s="5" customFormat="1" ht="15" customHeight="1" x14ac:dyDescent="0.25">
      <c r="A30" s="150">
        <v>4</v>
      </c>
      <c r="B30" s="151" t="s">
        <v>47</v>
      </c>
      <c r="C30" s="219"/>
      <c r="D30" s="220"/>
      <c r="E30" s="220"/>
      <c r="F30" s="220"/>
      <c r="G30" s="220"/>
      <c r="H30" s="220"/>
      <c r="I30" s="220"/>
      <c r="J30" s="220"/>
    </row>
    <row r="31" spans="1:10" ht="15" customHeight="1" x14ac:dyDescent="0.25">
      <c r="A31" s="20" t="s">
        <v>48</v>
      </c>
      <c r="B31" s="11" t="s">
        <v>49</v>
      </c>
      <c r="C31" s="45">
        <v>49</v>
      </c>
      <c r="D31" s="45">
        <v>321100</v>
      </c>
      <c r="E31" s="45">
        <v>1</v>
      </c>
      <c r="F31" s="45">
        <v>17772</v>
      </c>
      <c r="G31" s="138">
        <f t="shared" ref="G31:G37" si="8">E31/C31*100</f>
        <v>2.0408163265306123</v>
      </c>
      <c r="H31" s="138">
        <f t="shared" ref="H31:H37" si="9">F31/D31*100</f>
        <v>5.5347243849268137</v>
      </c>
      <c r="I31" s="183">
        <v>31</v>
      </c>
      <c r="J31" s="183">
        <v>4787853</v>
      </c>
    </row>
    <row r="32" spans="1:10" ht="15" customHeight="1" x14ac:dyDescent="0.25">
      <c r="A32" s="20" t="s">
        <v>50</v>
      </c>
      <c r="B32" s="11" t="s">
        <v>34</v>
      </c>
      <c r="C32" s="45">
        <v>1705</v>
      </c>
      <c r="D32" s="45">
        <v>905700</v>
      </c>
      <c r="E32" s="45">
        <v>136</v>
      </c>
      <c r="F32" s="45">
        <v>83739</v>
      </c>
      <c r="G32" s="138">
        <f t="shared" si="8"/>
        <v>7.9765395894428162</v>
      </c>
      <c r="H32" s="138">
        <f t="shared" si="9"/>
        <v>9.2457767472673069</v>
      </c>
      <c r="I32" s="183">
        <v>436</v>
      </c>
      <c r="J32" s="183">
        <v>675984</v>
      </c>
    </row>
    <row r="33" spans="1:10" ht="15" customHeight="1" x14ac:dyDescent="0.25">
      <c r="A33" s="20" t="s">
        <v>51</v>
      </c>
      <c r="B33" s="11" t="s">
        <v>52</v>
      </c>
      <c r="C33" s="45">
        <v>12957</v>
      </c>
      <c r="D33" s="45">
        <v>90469447</v>
      </c>
      <c r="E33" s="45">
        <v>928</v>
      </c>
      <c r="F33" s="45">
        <v>4037595</v>
      </c>
      <c r="G33" s="138">
        <f t="shared" si="8"/>
        <v>7.1621517326541637</v>
      </c>
      <c r="H33" s="138">
        <f t="shared" si="9"/>
        <v>4.4629376368355604</v>
      </c>
      <c r="I33" s="183">
        <v>15972</v>
      </c>
      <c r="J33" s="183">
        <v>107487662</v>
      </c>
    </row>
    <row r="34" spans="1:10" ht="15" customHeight="1" x14ac:dyDescent="0.25">
      <c r="A34" s="20" t="s">
        <v>53</v>
      </c>
      <c r="B34" s="11" t="s">
        <v>54</v>
      </c>
      <c r="C34" s="45">
        <v>4112</v>
      </c>
      <c r="D34" s="45">
        <v>2117701</v>
      </c>
      <c r="E34" s="45">
        <v>1428</v>
      </c>
      <c r="F34" s="45">
        <v>527942</v>
      </c>
      <c r="G34" s="138">
        <f t="shared" si="8"/>
        <v>34.72762645914397</v>
      </c>
      <c r="H34" s="138">
        <f t="shared" si="9"/>
        <v>24.929959422978033</v>
      </c>
      <c r="I34" s="183">
        <v>13773</v>
      </c>
      <c r="J34" s="183">
        <v>2873186</v>
      </c>
    </row>
    <row r="35" spans="1:10" ht="15" customHeight="1" x14ac:dyDescent="0.25">
      <c r="A35" s="20" t="s">
        <v>55</v>
      </c>
      <c r="B35" s="11" t="s">
        <v>42</v>
      </c>
      <c r="C35" s="45">
        <v>202973</v>
      </c>
      <c r="D35" s="45">
        <v>1599929535</v>
      </c>
      <c r="E35" s="45">
        <v>2481</v>
      </c>
      <c r="F35" s="45">
        <v>452172898</v>
      </c>
      <c r="G35" s="138">
        <f t="shared" si="8"/>
        <v>1.2223300636045189</v>
      </c>
      <c r="H35" s="138">
        <f t="shared" si="9"/>
        <v>28.262050803381161</v>
      </c>
      <c r="I35" s="183">
        <v>34358</v>
      </c>
      <c r="J35" s="183">
        <v>1624902203</v>
      </c>
    </row>
    <row r="36" spans="1:10" ht="15" customHeight="1" thickBot="1" x14ac:dyDescent="0.3">
      <c r="A36" s="21">
        <v>5</v>
      </c>
      <c r="B36" s="22" t="s">
        <v>56</v>
      </c>
      <c r="C36" s="122">
        <f>C31+C32+C33+C34+C35</f>
        <v>221796</v>
      </c>
      <c r="D36" s="122">
        <f t="shared" ref="D36:F36" si="10">D31+D32+D33+D34+D35</f>
        <v>1693743483</v>
      </c>
      <c r="E36" s="122">
        <f t="shared" si="10"/>
        <v>4974</v>
      </c>
      <c r="F36" s="122">
        <f t="shared" si="10"/>
        <v>456839946</v>
      </c>
      <c r="G36" s="137">
        <f t="shared" si="8"/>
        <v>2.2426013093112589</v>
      </c>
      <c r="H36" s="137">
        <f t="shared" si="9"/>
        <v>26.972203913123483</v>
      </c>
      <c r="I36" s="122">
        <f t="shared" ref="I36:J36" si="11">I31+I32+I33+I34+I35</f>
        <v>64570</v>
      </c>
      <c r="J36" s="122">
        <f t="shared" si="11"/>
        <v>1740726888</v>
      </c>
    </row>
    <row r="37" spans="1:10" s="5" customFormat="1" ht="15" customHeight="1" thickBot="1" x14ac:dyDescent="0.3">
      <c r="A37" s="125"/>
      <c r="B37" s="126" t="s">
        <v>57</v>
      </c>
      <c r="C37" s="127">
        <f>C27+C36</f>
        <v>405787</v>
      </c>
      <c r="D37" s="127">
        <f t="shared" ref="D37:F37" si="12">D27+D36</f>
        <v>1815969039</v>
      </c>
      <c r="E37" s="127">
        <f t="shared" si="12"/>
        <v>13741</v>
      </c>
      <c r="F37" s="127">
        <f t="shared" si="12"/>
        <v>476491776</v>
      </c>
      <c r="G37" s="141">
        <f t="shared" si="8"/>
        <v>3.386259293668846</v>
      </c>
      <c r="H37" s="141">
        <f t="shared" si="9"/>
        <v>26.238981269327688</v>
      </c>
      <c r="I37" s="127">
        <f t="shared" ref="I37:J37" si="13">I27+I36</f>
        <v>200863</v>
      </c>
      <c r="J37" s="127">
        <f t="shared" si="13"/>
        <v>1928762445</v>
      </c>
    </row>
  </sheetData>
  <mergeCells count="12">
    <mergeCell ref="C30:J30"/>
    <mergeCell ref="A5:A6"/>
    <mergeCell ref="B5:B6"/>
    <mergeCell ref="C5:D5"/>
    <mergeCell ref="E5:F5"/>
    <mergeCell ref="G5:H5"/>
    <mergeCell ref="I5:J5"/>
    <mergeCell ref="A1:J1"/>
    <mergeCell ref="A2:J2"/>
    <mergeCell ref="A3:J3"/>
    <mergeCell ref="C7:J7"/>
    <mergeCell ref="A4:J4"/>
  </mergeCells>
  <printOptions horizontalCentered="1"/>
  <pageMargins left="0.5" right="0.5" top="0.5" bottom="0.5" header="0.25" footer="0.2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78</vt:i4>
      </vt:variant>
    </vt:vector>
  </HeadingPairs>
  <TitlesOfParts>
    <vt:vector size="119" baseType="lpstr">
      <vt:lpstr>Summary</vt:lpstr>
      <vt:lpstr>BoB</vt:lpstr>
      <vt:lpstr>BoI</vt:lpstr>
      <vt:lpstr>BoM</vt:lpstr>
      <vt:lpstr>Canara</vt:lpstr>
      <vt:lpstr>CBI</vt:lpstr>
      <vt:lpstr>Indian</vt:lpstr>
      <vt:lpstr>IOB</vt:lpstr>
      <vt:lpstr>PNB</vt:lpstr>
      <vt:lpstr>PSB</vt:lpstr>
      <vt:lpstr>SBI</vt:lpstr>
      <vt:lpstr>UCO</vt:lpstr>
      <vt:lpstr>Union</vt:lpstr>
      <vt:lpstr>Axis</vt:lpstr>
      <vt:lpstr>Bandhan</vt:lpstr>
      <vt:lpstr>CSB</vt:lpstr>
      <vt:lpstr>DCB</vt:lpstr>
      <vt:lpstr>Dhanlaxmi Bank</vt:lpstr>
      <vt:lpstr>Federal</vt:lpstr>
      <vt:lpstr>HDFC</vt:lpstr>
      <vt:lpstr>ICICI</vt:lpstr>
      <vt:lpstr>IDBI</vt:lpstr>
      <vt:lpstr>IDFC</vt:lpstr>
      <vt:lpstr>IndusInd</vt:lpstr>
      <vt:lpstr>Karnataka</vt:lpstr>
      <vt:lpstr>KARUR V</vt:lpstr>
      <vt:lpstr>Kotak</vt:lpstr>
      <vt:lpstr>RBL</vt:lpstr>
      <vt:lpstr>Yes</vt:lpstr>
      <vt:lpstr>MGB</vt:lpstr>
      <vt:lpstr>VKGB</vt:lpstr>
      <vt:lpstr>MSCOOP</vt:lpstr>
      <vt:lpstr>AU</vt:lpstr>
      <vt:lpstr>Equitas</vt:lpstr>
      <vt:lpstr>ESAF</vt:lpstr>
      <vt:lpstr>Fincare</vt:lpstr>
      <vt:lpstr>Jana</vt:lpstr>
      <vt:lpstr>Suryoday</vt:lpstr>
      <vt:lpstr>Ujjivan</vt:lpstr>
      <vt:lpstr>Utkarsh</vt:lpstr>
      <vt:lpstr>DBS</vt:lpstr>
      <vt:lpstr>AU!Print_Area</vt:lpstr>
      <vt:lpstr>Axis!Print_Area</vt:lpstr>
      <vt:lpstr>Bandhan!Print_Area</vt:lpstr>
      <vt:lpstr>BoB!Print_Area</vt:lpstr>
      <vt:lpstr>BoI!Print_Area</vt:lpstr>
      <vt:lpstr>BoM!Print_Area</vt:lpstr>
      <vt:lpstr>Canara!Print_Area</vt:lpstr>
      <vt:lpstr>CBI!Print_Area</vt:lpstr>
      <vt:lpstr>CSB!Print_Area</vt:lpstr>
      <vt:lpstr>DBS!Print_Area</vt:lpstr>
      <vt:lpstr>DCB!Print_Area</vt:lpstr>
      <vt:lpstr>Equitas!Print_Area</vt:lpstr>
      <vt:lpstr>ESAF!Print_Area</vt:lpstr>
      <vt:lpstr>Federal!Print_Area</vt:lpstr>
      <vt:lpstr>Fincare!Print_Area</vt:lpstr>
      <vt:lpstr>HDFC!Print_Area</vt:lpstr>
      <vt:lpstr>ICICI!Print_Area</vt:lpstr>
      <vt:lpstr>IDBI!Print_Area</vt:lpstr>
      <vt:lpstr>IDFC!Print_Area</vt:lpstr>
      <vt:lpstr>Indian!Print_Area</vt:lpstr>
      <vt:lpstr>IndusInd!Print_Area</vt:lpstr>
      <vt:lpstr>IOB!Print_Area</vt:lpstr>
      <vt:lpstr>Jana!Print_Area</vt:lpstr>
      <vt:lpstr>Karnataka!Print_Area</vt:lpstr>
      <vt:lpstr>Kotak!Print_Area</vt:lpstr>
      <vt:lpstr>MGB!Print_Area</vt:lpstr>
      <vt:lpstr>MSCOOP!Print_Area</vt:lpstr>
      <vt:lpstr>PNB!Print_Area</vt:lpstr>
      <vt:lpstr>PSB!Print_Area</vt:lpstr>
      <vt:lpstr>RBL!Print_Area</vt:lpstr>
      <vt:lpstr>SBI!Print_Area</vt:lpstr>
      <vt:lpstr>Summary!Print_Area</vt:lpstr>
      <vt:lpstr>Suryoday!Print_Area</vt:lpstr>
      <vt:lpstr>UCO!Print_Area</vt:lpstr>
      <vt:lpstr>Ujjivan!Print_Area</vt:lpstr>
      <vt:lpstr>Union!Print_Area</vt:lpstr>
      <vt:lpstr>Utkarsh!Print_Area</vt:lpstr>
      <vt:lpstr>VKGB!Print_Area</vt:lpstr>
      <vt:lpstr>Yes!Print_Area</vt:lpstr>
      <vt:lpstr>AU!Print_Titles</vt:lpstr>
      <vt:lpstr>Axis!Print_Titles</vt:lpstr>
      <vt:lpstr>Bandhan!Print_Titles</vt:lpstr>
      <vt:lpstr>BoB!Print_Titles</vt:lpstr>
      <vt:lpstr>BoI!Print_Titles</vt:lpstr>
      <vt:lpstr>BoM!Print_Titles</vt:lpstr>
      <vt:lpstr>Canara!Print_Titles</vt:lpstr>
      <vt:lpstr>CBI!Print_Titles</vt:lpstr>
      <vt:lpstr>CSB!Print_Titles</vt:lpstr>
      <vt:lpstr>DBS!Print_Titles</vt:lpstr>
      <vt:lpstr>DCB!Print_Titles</vt:lpstr>
      <vt:lpstr>Equitas!Print_Titles</vt:lpstr>
      <vt:lpstr>ESAF!Print_Titles</vt:lpstr>
      <vt:lpstr>Federal!Print_Titles</vt:lpstr>
      <vt:lpstr>Fincare!Print_Titles</vt:lpstr>
      <vt:lpstr>HDFC!Print_Titles</vt:lpstr>
      <vt:lpstr>ICICI!Print_Titles</vt:lpstr>
      <vt:lpstr>IDBI!Print_Titles</vt:lpstr>
      <vt:lpstr>IDFC!Print_Titles</vt:lpstr>
      <vt:lpstr>Indian!Print_Titles</vt:lpstr>
      <vt:lpstr>IndusInd!Print_Titles</vt:lpstr>
      <vt:lpstr>IOB!Print_Titles</vt:lpstr>
      <vt:lpstr>Jana!Print_Titles</vt:lpstr>
      <vt:lpstr>Karnataka!Print_Titles</vt:lpstr>
      <vt:lpstr>Kotak!Print_Titles</vt:lpstr>
      <vt:lpstr>MGB!Print_Titles</vt:lpstr>
      <vt:lpstr>MSCOOP!Print_Titles</vt:lpstr>
      <vt:lpstr>PNB!Print_Titles</vt:lpstr>
      <vt:lpstr>PSB!Print_Titles</vt:lpstr>
      <vt:lpstr>RBL!Print_Titles</vt:lpstr>
      <vt:lpstr>SBI!Print_Titles</vt:lpstr>
      <vt:lpstr>Summary!Print_Titles</vt:lpstr>
      <vt:lpstr>Suryoday!Print_Titles</vt:lpstr>
      <vt:lpstr>UCO!Print_Titles</vt:lpstr>
      <vt:lpstr>Ujjivan!Print_Titles</vt:lpstr>
      <vt:lpstr>Union!Print_Titles</vt:lpstr>
      <vt:lpstr>Utkarsh!Print_Titles</vt:lpstr>
      <vt:lpstr>VKGB!Print_Titles</vt:lpstr>
      <vt:lpstr>Yes!Print_Titles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Walunjkar</dc:creator>
  <cp:lastModifiedBy>A.R.Teke</cp:lastModifiedBy>
  <cp:lastPrinted>2022-04-19T09:42:03Z</cp:lastPrinted>
  <dcterms:created xsi:type="dcterms:W3CDTF">2019-04-15T11:17:30Z</dcterms:created>
  <dcterms:modified xsi:type="dcterms:W3CDTF">2022-11-18T11:57:06Z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{1A067545-A4E2-4FA1-8094-0D7902669705}</vt:lpwstr>
  </property>
  <property fmtid="{D5CDD505-2E9C-101B-9397-08002B2CF9AE}" pid="3" name="DLPManualFileClassificationLastModifiedBy">
    <vt:lpwstr>MAHABANK\B020800</vt:lpwstr>
  </property>
  <property fmtid="{D5CDD505-2E9C-101B-9397-08002B2CF9AE}" pid="4" name="DLPManualFileClassificationLastModificationDate">
    <vt:lpwstr>1619611739</vt:lpwstr>
  </property>
  <property fmtid="{D5CDD505-2E9C-101B-9397-08002B2CF9AE}" pid="5" name="DLPManualFileClassificationVersion">
    <vt:lpwstr>10.0.100.37</vt:lpwstr>
  </property>
</Properties>
</file>